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P:\Eboplan - EboPricing\Preislisten\2026\"/>
    </mc:Choice>
  </mc:AlternateContent>
  <xr:revisionPtr revIDLastSave="0" documentId="13_ncr:1_{E5FDFCAA-7456-485F-A6C5-84F311A0982B}" xr6:coauthVersionLast="47" xr6:coauthVersionMax="47" xr10:uidLastSave="{00000000-0000-0000-0000-000000000000}"/>
  <workbookProtection workbookAlgorithmName="SHA-512" workbookHashValue="WBByXw7PCvo6RdoDGK7i9lm+lRQswMf/Qm0ing0rJVFAYqSWDiXiY/YIHnvtiT85XbqIWgbTwCBIA0F1611jKg==" workbookSaltValue="P+00p7zXOyZsb34D/lz+2g==" workbookSpinCount="100000" lockStructure="1"/>
  <bookViews>
    <workbookView xWindow="-110" yWindow="-110" windowWidth="38620" windowHeight="21100" xr2:uid="{AF8979CC-6772-46EE-A47F-94CBC6FA9924}"/>
  </bookViews>
  <sheets>
    <sheet name="Tabelle1" sheetId="1" r:id="rId1"/>
  </sheets>
  <definedNames>
    <definedName name="_xlnm.Print_Area" localSheetId="0">Tabelle1!$A$1:$I$48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G42" i="1"/>
  <c r="P75" i="1"/>
  <c r="P72" i="1"/>
  <c r="P69" i="1"/>
  <c r="I35" i="1"/>
  <c r="I33" i="1"/>
  <c r="I28" i="1"/>
  <c r="I26" i="1"/>
  <c r="I21" i="1"/>
  <c r="I11" i="1"/>
  <c r="I13" i="1"/>
  <c r="H28" i="1"/>
  <c r="G28" i="1"/>
  <c r="H26" i="1"/>
  <c r="G26" i="1"/>
  <c r="G7" i="1"/>
  <c r="H21" i="1"/>
  <c r="G13" i="1"/>
  <c r="A13" i="1"/>
  <c r="H11" i="1"/>
  <c r="H13" i="1"/>
  <c r="H7" i="1" l="1"/>
  <c r="I7" i="1" s="1"/>
  <c r="G9" i="1"/>
  <c r="H9" i="1"/>
  <c r="A11" i="1"/>
  <c r="A21" i="1" s="1"/>
  <c r="G11" i="1"/>
  <c r="G17" i="1"/>
  <c r="H17" i="1"/>
  <c r="G19" i="1"/>
  <c r="O19" i="1"/>
  <c r="G21" i="1"/>
  <c r="A33" i="1"/>
  <c r="G33" i="1"/>
  <c r="H33" i="1"/>
  <c r="G35" i="1"/>
  <c r="H35" i="1"/>
  <c r="P28" i="1"/>
  <c r="P29" i="1"/>
  <c r="P30" i="1"/>
  <c r="P31" i="1"/>
  <c r="P77" i="1" s="1"/>
  <c r="P81" i="1" s="1"/>
  <c r="P32" i="1"/>
  <c r="P52" i="1" s="1"/>
  <c r="P33" i="1"/>
  <c r="P79" i="1" s="1"/>
  <c r="P83" i="1" s="1"/>
  <c r="O81" i="1"/>
  <c r="A35" i="1" s="1"/>
  <c r="O82" i="1"/>
  <c r="O83" i="1"/>
  <c r="P61" i="1" l="1"/>
  <c r="P41" i="1"/>
  <c r="P60" i="1"/>
  <c r="P44" i="1"/>
  <c r="P40" i="1"/>
  <c r="P39" i="1"/>
  <c r="P43" i="1"/>
  <c r="I9" i="1"/>
  <c r="I19" i="1"/>
  <c r="I17" i="1"/>
  <c r="P78" i="1"/>
  <c r="P82" i="1" s="1"/>
  <c r="P65" i="1"/>
  <c r="P51" i="1"/>
  <c r="P50" i="1"/>
  <c r="P46" i="1"/>
  <c r="P49" i="1"/>
  <c r="P37" i="1"/>
  <c r="P57" i="1"/>
  <c r="P59" i="1"/>
  <c r="P48" i="1"/>
  <c r="P36" i="1"/>
  <c r="P35" i="1"/>
  <c r="P64" i="1"/>
  <c r="P53" i="1"/>
  <c r="P63" i="1"/>
  <c r="P56" i="1"/>
  <c r="P55" i="1"/>
  <c r="I40" i="1" l="1"/>
  <c r="I42" i="1" l="1"/>
  <c r="I44" i="1"/>
</calcChain>
</file>

<file path=xl/sharedStrings.xml><?xml version="1.0" encoding="utf-8"?>
<sst xmlns="http://schemas.openxmlformats.org/spreadsheetml/2006/main" count="80" uniqueCount="56">
  <si>
    <t>EboCADpro26 inkl. BricsCAD V26 Lite Grundlizenz</t>
  </si>
  <si>
    <t>Stk Grund</t>
  </si>
  <si>
    <t>Stk</t>
  </si>
  <si>
    <t>Stk. Preis</t>
  </si>
  <si>
    <t>Rabatt</t>
  </si>
  <si>
    <t>Preis</t>
  </si>
  <si>
    <t>Stk Weitere</t>
  </si>
  <si>
    <t>EboCADpro26 inkl. BricsCAD V26 BIM Grundlizenz</t>
  </si>
  <si>
    <t>EboCADpro26 BricsCAD V26 vorhanden Grundlizenz</t>
  </si>
  <si>
    <t>EboCADpro26 inkl. BricsCAD V26 Lite weitere Lizenz</t>
  </si>
  <si>
    <t>EboCADpro26 inkl. BricsCAD V26 BIM weitere Lizenz</t>
  </si>
  <si>
    <t>EboCADpro26 BricsCAD V26 vorhanden weitere Lizenz</t>
  </si>
  <si>
    <t>V</t>
  </si>
  <si>
    <t>Upgrade EboCADpro26 inkl. BricsCAD V26 Lite Grundlizenz</t>
  </si>
  <si>
    <t>Upgrade EboCADpro26 inkl. BricsCAD V26 BIM Grundlizenz</t>
  </si>
  <si>
    <t>Upgrade EboCADpro26 BricsCAD V26 vorhanden Grundlizenz</t>
  </si>
  <si>
    <t>Upgrade EboCADpro26 inkl. BricsCAD V26 Lite weitere Lizenz</t>
  </si>
  <si>
    <t>Upgrade EboCADpro26 inkl. BricsCAD V26 BIM weitere Lizenz</t>
  </si>
  <si>
    <t>Upgrade EboCADpro26 BricsCAD V26 vorhanden weitere Lizenz</t>
  </si>
  <si>
    <t>Lite</t>
  </si>
  <si>
    <t>Pro</t>
  </si>
  <si>
    <t>BIM</t>
  </si>
  <si>
    <t>EboCADSchema 2026 AutoCAD LT vorhanden weitere Lizenz</t>
  </si>
  <si>
    <t>Upgrade EboCAD Plan + Schema 2026 AutoCAD LT vorhanden Grundlizenz</t>
  </si>
  <si>
    <t>Upgrade EboCAD Plan + Schema 2026 AutoCAD LT vorhanden weitere Lizenz</t>
  </si>
  <si>
    <t>BricsCAD Wartung- und Supportvertrag für 1 Jahr</t>
  </si>
  <si>
    <t>EboCAD Plan + Schema 2026 AutoCAD LT vorhanden, weitere Lizenz</t>
  </si>
  <si>
    <t>EboCAD Plan  2026 AutoCAD LT vorhanden, weitere Lizenz</t>
  </si>
  <si>
    <t>EboCAD Schema 2026 AutoCAD LT vorhanden, weitere Lizenz</t>
  </si>
  <si>
    <t>EboCAD Plan + Schema 2026 AutoCAD LT vorhanden, Grundlizenz</t>
  </si>
  <si>
    <t>EboCAD Plan  2026 AutoCAD LT vorhanden, Grundlizenz</t>
  </si>
  <si>
    <t>EboCAD Schema 2026 AutoCAD LT vorhanden, Grundlizenz</t>
  </si>
  <si>
    <t>Upgrade EboCAD Plan und Schema für AutoCAD / AutoCAD LT:</t>
  </si>
  <si>
    <t>EboCAD Plan und Schema für AutoCAD / AutoCAD LT:</t>
  </si>
  <si>
    <t>Upgrades EboCADpro / BricsCAD:</t>
  </si>
  <si>
    <t>EboCADpro / BricsCAD:</t>
  </si>
  <si>
    <t>Besteller:</t>
  </si>
  <si>
    <t>Brutto Total CHF</t>
  </si>
  <si>
    <t>MwSt.</t>
  </si>
  <si>
    <t>Netto Total CHF</t>
  </si>
  <si>
    <t>Preisliste / Bestellformular</t>
  </si>
  <si>
    <t>Firma:</t>
  </si>
  <si>
    <t>Adresse:</t>
  </si>
  <si>
    <t>PLZ / Ort:</t>
  </si>
  <si>
    <t>Telefon:</t>
  </si>
  <si>
    <t>Kontaktperson:</t>
  </si>
  <si>
    <t>E-Mail:</t>
  </si>
  <si>
    <t>Eboplan GmbH     |    Chramenweg 3     |    CH-8634 Hombrechtikon    |    Tel +41 (0) 44 930 77 17    |    info@eboplan.ch    |    www.eboplan.ch</t>
  </si>
  <si>
    <t>ab Lite 25</t>
  </si>
  <si>
    <t>ab Lite 24</t>
  </si>
  <si>
    <t>ab Pro 25</t>
  </si>
  <si>
    <t>ab Pro 24</t>
  </si>
  <si>
    <t>ab BIM 25</t>
  </si>
  <si>
    <t>ab BIM 24</t>
  </si>
  <si>
    <r>
      <t xml:space="preserve">Speichern Sie das ausgefühlte Fomular und senden Sie es uns an </t>
    </r>
    <r>
      <rPr>
        <sz val="11"/>
        <color rgb="FF0070C0"/>
        <rFont val="Aptos Narrow"/>
        <family val="2"/>
        <scheme val="minor"/>
      </rPr>
      <t>info@eboplan.ch.</t>
    </r>
    <r>
      <rPr>
        <sz val="11"/>
        <color theme="1"/>
        <rFont val="Aptos Narrow"/>
        <family val="2"/>
        <scheme val="minor"/>
      </rPr>
      <t xml:space="preserve"> - Gerne beraten wir Sie auch telefonisch.</t>
    </r>
  </si>
  <si>
    <t>Preise Vorauszahlung netto / Preise exkl. MwSt. / Preisänderungen vorbehalten / Gütlig bis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</si>
</sst>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9"/>
      <color theme="1"/>
      <name val="Aptos Narrow"/>
      <family val="2"/>
      <scheme val="minor"/>
    </font>
    <font>
      <sz val="8"/>
      <color theme="1"/>
      <name val="Verdana"/>
      <family val="2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.5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sz val="11"/>
      <color rgb="FF0070C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8" fillId="2" borderId="0" xfId="0" applyFont="1" applyFill="1"/>
    <xf numFmtId="0" fontId="0" fillId="2" borderId="0" xfId="0" applyFill="1" applyProtection="1">
      <protection locked="0" hidden="1"/>
    </xf>
    <xf numFmtId="0" fontId="0" fillId="2" borderId="0" xfId="0" applyFill="1" applyProtection="1">
      <protection locked="0"/>
    </xf>
    <xf numFmtId="4" fontId="3" fillId="2" borderId="0" xfId="0" applyNumberFormat="1" applyFont="1" applyFill="1" applyAlignment="1">
      <alignment vertical="center"/>
    </xf>
    <xf numFmtId="9" fontId="3" fillId="2" borderId="0" xfId="1" applyFont="1" applyFill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3" fillId="2" borderId="0" xfId="0" applyFont="1" applyFill="1"/>
    <xf numFmtId="0" fontId="0" fillId="2" borderId="0" xfId="0" applyFill="1" applyAlignment="1">
      <alignment vertical="center"/>
    </xf>
    <xf numFmtId="0" fontId="0" fillId="2" borderId="0" xfId="0" applyFill="1" applyAlignment="1" applyProtection="1">
      <alignment vertical="center"/>
      <protection locked="0"/>
    </xf>
    <xf numFmtId="0" fontId="9" fillId="3" borderId="0" xfId="0" applyFont="1" applyFill="1"/>
    <xf numFmtId="0" fontId="6" fillId="3" borderId="0" xfId="0" applyFont="1" applyFill="1"/>
    <xf numFmtId="0" fontId="10" fillId="3" borderId="0" xfId="0" applyFont="1" applyFill="1" applyAlignment="1">
      <alignment vertical="center"/>
    </xf>
    <xf numFmtId="4" fontId="10" fillId="3" borderId="0" xfId="0" applyNumberFormat="1" applyFont="1" applyFill="1" applyAlignment="1">
      <alignment vertical="center"/>
    </xf>
    <xf numFmtId="0" fontId="3" fillId="2" borderId="1" xfId="0" applyFont="1" applyFill="1" applyBorder="1"/>
    <xf numFmtId="4" fontId="5" fillId="2" borderId="2" xfId="0" applyNumberFormat="1" applyFont="1" applyFill="1" applyBorder="1"/>
    <xf numFmtId="4" fontId="5" fillId="2" borderId="0" xfId="0" applyNumberFormat="1" applyFont="1" applyFill="1"/>
    <xf numFmtId="4" fontId="11" fillId="2" borderId="0" xfId="0" applyNumberFormat="1" applyFont="1" applyFill="1"/>
    <xf numFmtId="0" fontId="13" fillId="3" borderId="0" xfId="0" applyFont="1" applyFill="1" applyAlignment="1">
      <alignment horizontal="left"/>
    </xf>
    <xf numFmtId="0" fontId="13" fillId="3" borderId="0" xfId="0" applyFont="1" applyFill="1" applyAlignment="1">
      <alignment horizontal="right"/>
    </xf>
    <xf numFmtId="4" fontId="12" fillId="2" borderId="3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right"/>
    </xf>
    <xf numFmtId="0" fontId="5" fillId="2" borderId="2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7" xfId="0" applyFill="1" applyBorder="1" applyAlignment="1" applyProtection="1">
      <alignment horizontal="left"/>
      <protection locked="0"/>
    </xf>
    <xf numFmtId="0" fontId="0" fillId="2" borderId="8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0" fontId="0" fillId="2" borderId="0" xfId="0" applyFill="1" applyProtection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1" dropStyle="combo" dx="35" fmlaLink="E7" fmlaRange="$M$7:$M$8" noThreeD="1" sel="1" val="0"/>
</file>

<file path=xl/ctrlProps/ctrlProp2.xml><?xml version="1.0" encoding="utf-8"?>
<formControlPr xmlns="http://schemas.microsoft.com/office/spreadsheetml/2009/9/main" objectType="Drop" dropStyle="combo" dx="35" fmlaLink="A9" fmlaRange="$O$12:$O$14" noThreeD="1" sel="1" val="0"/>
</file>

<file path=xl/ctrlProps/ctrlProp3.xml><?xml version="1.0" encoding="utf-8"?>
<formControlPr xmlns="http://schemas.microsoft.com/office/spreadsheetml/2009/9/main" objectType="Drop" dropLines="11" dropStyle="combo" dx="35" fmlaLink="E9" fmlaRange="$M$7:$M$17" noThreeD="1" sel="1" val="0"/>
</file>

<file path=xl/ctrlProps/ctrlProp4.xml><?xml version="1.0" encoding="utf-8"?>
<formControlPr xmlns="http://schemas.microsoft.com/office/spreadsheetml/2009/9/main" objectType="Drop" dropStyle="combo" dx="35" fmlaLink="A17" fmlaRange="$O$28:$O$30" noThreeD="1" sel="1" val="0"/>
</file>

<file path=xl/ctrlProps/ctrlProp5.xml><?xml version="1.0" encoding="utf-8"?>
<formControlPr xmlns="http://schemas.microsoft.com/office/spreadsheetml/2009/9/main" objectType="Drop" dropStyle="combo" dx="35" fmlaLink="A19" fmlaRange="$O$48:$O$50" noThreeD="1" sel="1" val="0"/>
</file>

<file path=xl/ctrlProps/ctrlProp6.xml><?xml version="1.0" encoding="utf-8"?>
<formControlPr xmlns="http://schemas.microsoft.com/office/spreadsheetml/2009/9/main" objectType="Drop" dropStyle="combo" dx="35" fmlaLink="C17" fmlaRange="$P$28:$P$30" noThreeD="1" sel="3" val="0"/>
</file>

<file path=xl/ctrlProps/ctrlProp7.xml><?xml version="1.0" encoding="utf-8"?>
<formControlPr xmlns="http://schemas.microsoft.com/office/spreadsheetml/2009/9/main" objectType="Drop" dropStyle="combo" dx="35" fmlaLink="C19" fmlaRange="$P$35:$P$37" noThreeD="1" sel="3" val="0"/>
</file>

<file path=xl/ctrlProps/ctrlProp8.xml><?xml version="1.0" encoding="utf-8"?>
<formControlPr xmlns="http://schemas.microsoft.com/office/spreadsheetml/2009/9/main" objectType="Drop" dropStyle="combo" dx="35" fmlaLink="E17" fmlaRange="$L$7:$L$8" noThreeD="1" sel="1" val="0"/>
</file>

<file path=xl/ctrlProps/ctrlProp9.xml><?xml version="1.0" encoding="utf-8"?>
<formControlPr xmlns="http://schemas.microsoft.com/office/spreadsheetml/2009/9/main" objectType="Drop" dropLines="11" dropStyle="combo" dx="35" fmlaLink="E19" fmlaRange="$M$7:$M$17" noThreeD="1" sel="1" val="0"/>
</file>

<file path=xl/ctrlProps/ctrlProp10.xml><?xml version="1.0" encoding="utf-8"?>
<formControlPr xmlns="http://schemas.microsoft.com/office/spreadsheetml/2009/9/main" objectType="Drop" dropStyle="combo" dx="35" fmlaLink="C11" fmlaRange="$P$19:$P$21" noThreeD="1" sel="1" val="0"/>
</file>

<file path=xl/ctrlProps/ctrlProp11.xml><?xml version="1.0" encoding="utf-8"?>
<formControlPr xmlns="http://schemas.microsoft.com/office/spreadsheetml/2009/9/main" objectType="Drop" dropLines="11" dropStyle="combo" dx="35" fmlaLink="E11" fmlaRange="$M$7:$M$17" noThreeD="1" sel="1" val="0"/>
</file>

<file path=xl/ctrlProps/ctrlProp12.xml><?xml version="1.0" encoding="utf-8"?>
<formControlPr xmlns="http://schemas.microsoft.com/office/spreadsheetml/2009/9/main" objectType="Drop" dropLines="10" dropStyle="combo" dx="35" fmlaLink="C21" fmlaRange="$P$67:$P$75" noThreeD="1" sel="3" val="0"/>
</file>

<file path=xl/ctrlProps/ctrlProp13.xml><?xml version="1.0" encoding="utf-8"?>
<formControlPr xmlns="http://schemas.microsoft.com/office/spreadsheetml/2009/9/main" objectType="Drop" dropLines="11" dropStyle="combo" dx="35" fmlaLink="E21" fmlaRange="$M$7:$M$17" noThreeD="1" sel="1" val="0"/>
</file>

<file path=xl/ctrlProps/ctrlProp14.xml><?xml version="1.0" encoding="utf-8"?>
<formControlPr xmlns="http://schemas.microsoft.com/office/spreadsheetml/2009/9/main" objectType="Drop" dropStyle="combo" dx="35" fmlaLink="C33" fmlaRange="$P$77:$P$79" noThreeD="1" sel="3" val="0"/>
</file>

<file path=xl/ctrlProps/ctrlProp15.xml><?xml version="1.0" encoding="utf-8"?>
<formControlPr xmlns="http://schemas.microsoft.com/office/spreadsheetml/2009/9/main" objectType="Drop" dropStyle="combo" dx="35" fmlaLink="E33" fmlaRange="$L$7:$L$8" noThreeD="1" sel="1" val="0"/>
</file>

<file path=xl/ctrlProps/ctrlProp16.xml><?xml version="1.0" encoding="utf-8"?>
<formControlPr xmlns="http://schemas.microsoft.com/office/spreadsheetml/2009/9/main" objectType="Drop" dropStyle="combo" dx="35" fmlaLink="C35" fmlaRange="$P$31:$P$33" noThreeD="1" sel="3" val="0"/>
</file>

<file path=xl/ctrlProps/ctrlProp17.xml><?xml version="1.0" encoding="utf-8"?>
<formControlPr xmlns="http://schemas.microsoft.com/office/spreadsheetml/2009/9/main" objectType="Drop" dropLines="11" dropStyle="combo" dx="35" fmlaLink="E35" fmlaRange="$M$7:$M$17" noThreeD="1" sel="1" val="0"/>
</file>

<file path=xl/ctrlProps/ctrlProp18.xml><?xml version="1.0" encoding="utf-8"?>
<formControlPr xmlns="http://schemas.microsoft.com/office/spreadsheetml/2009/9/main" objectType="Drop" dropStyle="combo" dx="35" fmlaLink="A7" fmlaRange="$O$8:$O$10" noThreeD="1" sel="1" val="0"/>
</file>

<file path=xl/ctrlProps/ctrlProp19.xml><?xml version="1.0" encoding="utf-8"?>
<formControlPr xmlns="http://schemas.microsoft.com/office/spreadsheetml/2009/9/main" objectType="Drop" dropStyle="combo" dx="35" fmlaLink="C13" fmlaRange="$P$24:$P$26" noThreeD="1" sel="1" val="0"/>
</file>

<file path=xl/ctrlProps/ctrlProp20.xml><?xml version="1.0" encoding="utf-8"?>
<formControlPr xmlns="http://schemas.microsoft.com/office/spreadsheetml/2009/9/main" objectType="Drop" dropLines="11" dropStyle="combo" dx="35" fmlaLink="E13" fmlaRange="$M$7:$M$17" noThreeD="1" sel="1" val="0"/>
</file>

<file path=xl/ctrlProps/ctrlProp21.xml><?xml version="1.0" encoding="utf-8"?>
<formControlPr xmlns="http://schemas.microsoft.com/office/spreadsheetml/2009/9/main" objectType="Drop" dropStyle="combo" dx="35" fmlaLink="A26" fmlaRange="$O$86:$O$88" noThreeD="1" sel="1" val="0"/>
</file>

<file path=xl/ctrlProps/ctrlProp22.xml><?xml version="1.0" encoding="utf-8"?>
<formControlPr xmlns="http://schemas.microsoft.com/office/spreadsheetml/2009/9/main" objectType="Drop" dropStyle="combo" dx="35" fmlaLink="A28" fmlaRange="$O$90:$O$92" noThreeD="1" sel="1" val="0"/>
</file>

<file path=xl/ctrlProps/ctrlProp23.xml><?xml version="1.0" encoding="utf-8"?>
<formControlPr xmlns="http://schemas.microsoft.com/office/spreadsheetml/2009/9/main" objectType="Drop" dropStyle="combo" dx="35" fmlaLink="E26" fmlaRange="$L$7:$L$8" noThreeD="1" sel="1" val="0"/>
</file>

<file path=xl/ctrlProps/ctrlProp24.xml><?xml version="1.0" encoding="utf-8"?>
<formControlPr xmlns="http://schemas.microsoft.com/office/spreadsheetml/2009/9/main" objectType="Drop" dropLines="11" dropStyle="combo" dx="35" fmlaLink="E28" fmlaRange="$M$7:$M$17" noThreeD="1" sel="1" val="0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6350</xdr:rowOff>
        </xdr:from>
        <xdr:to>
          <xdr:col>5</xdr:col>
          <xdr:colOff>0</xdr:colOff>
          <xdr:row>6</xdr:row>
          <xdr:rowOff>209550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12700</xdr:rowOff>
        </xdr:from>
        <xdr:to>
          <xdr:col>2</xdr:col>
          <xdr:colOff>31750</xdr:colOff>
          <xdr:row>9</xdr:row>
          <xdr:rowOff>12700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400050</xdr:colOff>
          <xdr:row>8</xdr:row>
          <xdr:rowOff>209550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6350</xdr:rowOff>
        </xdr:from>
        <xdr:to>
          <xdr:col>2</xdr:col>
          <xdr:colOff>31750</xdr:colOff>
          <xdr:row>17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209550</xdr:rowOff>
        </xdr:from>
        <xdr:to>
          <xdr:col>2</xdr:col>
          <xdr:colOff>31750</xdr:colOff>
          <xdr:row>18</xdr:row>
          <xdr:rowOff>209550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209550</xdr:rowOff>
        </xdr:from>
        <xdr:to>
          <xdr:col>2</xdr:col>
          <xdr:colOff>1035050</xdr:colOff>
          <xdr:row>17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2654300</xdr:colOff>
          <xdr:row>18</xdr:row>
          <xdr:rowOff>0</xdr:rowOff>
        </xdr:from>
        <xdr:to>
          <xdr:col>3</xdr:col>
          <xdr:colOff>6350</xdr:colOff>
          <xdr:row>19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16</xdr:row>
          <xdr:rowOff>0</xdr:rowOff>
        </xdr:from>
        <xdr:to>
          <xdr:col>5</xdr:col>
          <xdr:colOff>0</xdr:colOff>
          <xdr:row>16</xdr:row>
          <xdr:rowOff>209550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18</xdr:row>
          <xdr:rowOff>6350</xdr:rowOff>
        </xdr:from>
        <xdr:to>
          <xdr:col>5</xdr:col>
          <xdr:colOff>6350</xdr:colOff>
          <xdr:row>18</xdr:row>
          <xdr:rowOff>209550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3</xdr:col>
          <xdr:colOff>0</xdr:colOff>
          <xdr:row>11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10</xdr:row>
          <xdr:rowOff>0</xdr:rowOff>
        </xdr:from>
        <xdr:to>
          <xdr:col>5</xdr:col>
          <xdr:colOff>6350</xdr:colOff>
          <xdr:row>10</xdr:row>
          <xdr:rowOff>209550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6350</xdr:rowOff>
        </xdr:from>
        <xdr:to>
          <xdr:col>2</xdr:col>
          <xdr:colOff>1022350</xdr:colOff>
          <xdr:row>20</xdr:row>
          <xdr:rowOff>209550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5</xdr:col>
          <xdr:colOff>0</xdr:colOff>
          <xdr:row>21</xdr:row>
          <xdr:rowOff>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31</xdr:row>
          <xdr:rowOff>209550</xdr:rowOff>
        </xdr:from>
        <xdr:to>
          <xdr:col>2</xdr:col>
          <xdr:colOff>1028700</xdr:colOff>
          <xdr:row>32</xdr:row>
          <xdr:rowOff>209550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32</xdr:row>
          <xdr:rowOff>0</xdr:rowOff>
        </xdr:from>
        <xdr:to>
          <xdr:col>4</xdr:col>
          <xdr:colOff>400050</xdr:colOff>
          <xdr:row>32</xdr:row>
          <xdr:rowOff>209550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33</xdr:row>
          <xdr:rowOff>209550</xdr:rowOff>
        </xdr:from>
        <xdr:to>
          <xdr:col>2</xdr:col>
          <xdr:colOff>1028700</xdr:colOff>
          <xdr:row>34</xdr:row>
          <xdr:rowOff>209550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209550</xdr:rowOff>
        </xdr:from>
        <xdr:to>
          <xdr:col>4</xdr:col>
          <xdr:colOff>400050</xdr:colOff>
          <xdr:row>35</xdr:row>
          <xdr:rowOff>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2</xdr:col>
          <xdr:colOff>25400</xdr:colOff>
          <xdr:row>7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209550</xdr:rowOff>
        </xdr:from>
        <xdr:to>
          <xdr:col>2</xdr:col>
          <xdr:colOff>1041400</xdr:colOff>
          <xdr:row>12</xdr:row>
          <xdr:rowOff>209550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11</xdr:row>
          <xdr:rowOff>209550</xdr:rowOff>
        </xdr:from>
        <xdr:to>
          <xdr:col>5</xdr:col>
          <xdr:colOff>0</xdr:colOff>
          <xdr:row>12</xdr:row>
          <xdr:rowOff>209550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25</xdr:row>
          <xdr:rowOff>6350</xdr:rowOff>
        </xdr:from>
        <xdr:to>
          <xdr:col>2</xdr:col>
          <xdr:colOff>25400</xdr:colOff>
          <xdr:row>26</xdr:row>
          <xdr:rowOff>6350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27</xdr:row>
          <xdr:rowOff>0</xdr:rowOff>
        </xdr:from>
        <xdr:to>
          <xdr:col>2</xdr:col>
          <xdr:colOff>25400</xdr:colOff>
          <xdr:row>28</xdr:row>
          <xdr:rowOff>12700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24</xdr:row>
          <xdr:rowOff>209550</xdr:rowOff>
        </xdr:from>
        <xdr:to>
          <xdr:col>5</xdr:col>
          <xdr:colOff>0</xdr:colOff>
          <xdr:row>25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209550</xdr:rowOff>
        </xdr:from>
        <xdr:to>
          <xdr:col>5</xdr:col>
          <xdr:colOff>0</xdr:colOff>
          <xdr:row>27</xdr:row>
          <xdr:rowOff>209550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A5584-4AB9-4F18-A740-8B2A4DFB25DF}">
  <sheetPr codeName="Tabelle1"/>
  <dimension ref="A1:S238"/>
  <sheetViews>
    <sheetView tabSelected="1" zoomScale="104" zoomScaleNormal="104" workbookViewId="0">
      <selection activeCell="B39" sqref="B39:D39"/>
    </sheetView>
  </sheetViews>
  <sheetFormatPr baseColWidth="10" defaultColWidth="0" defaultRowHeight="14.5" zeroHeight="1" x14ac:dyDescent="0.35"/>
  <cols>
    <col min="1" max="1" width="15.36328125" customWidth="1"/>
    <col min="2" max="2" width="38.36328125" customWidth="1"/>
    <col min="3" max="3" width="14.7265625" customWidth="1"/>
    <col min="4" max="4" width="2.26953125" customWidth="1"/>
    <col min="5" max="5" width="5.7265625" customWidth="1"/>
    <col min="6" max="6" width="2.26953125" customWidth="1"/>
    <col min="7" max="7" width="9" customWidth="1"/>
    <col min="8" max="8" width="8.6328125" customWidth="1"/>
    <col min="9" max="9" width="10.81640625" customWidth="1"/>
    <col min="10" max="11" width="11.08984375" hidden="1" customWidth="1"/>
    <col min="12" max="12" width="8.7265625" hidden="1" customWidth="1"/>
    <col min="13" max="13" width="10.1796875" hidden="1" customWidth="1"/>
    <col min="14" max="14" width="3" hidden="1" customWidth="1"/>
    <col min="15" max="15" width="60.36328125" hidden="1" customWidth="1"/>
    <col min="16" max="16" width="17.54296875" hidden="1" customWidth="1"/>
    <col min="17" max="16384" width="11.08984375" hidden="1"/>
  </cols>
  <sheetData>
    <row r="1" spans="1:19" ht="16.899999999999999" customHeight="1" x14ac:dyDescent="0.3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19" ht="38.15" customHeigh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19" ht="21" x14ac:dyDescent="0.5">
      <c r="A3" s="2" t="s">
        <v>40</v>
      </c>
      <c r="B3" s="1"/>
      <c r="C3" s="1"/>
      <c r="D3" s="1"/>
      <c r="E3" s="1"/>
      <c r="F3" s="1"/>
      <c r="G3" s="1"/>
      <c r="H3" s="1"/>
      <c r="I3" s="1"/>
    </row>
    <row r="4" spans="1:19" ht="16.899999999999999" customHeight="1" x14ac:dyDescent="0.35">
      <c r="A4" s="1"/>
      <c r="B4" s="1"/>
      <c r="C4" s="1"/>
      <c r="D4" s="1"/>
      <c r="E4" s="1"/>
      <c r="F4" s="1"/>
      <c r="G4" s="1"/>
      <c r="H4" s="1"/>
      <c r="I4" s="1"/>
    </row>
    <row r="5" spans="1:19" ht="16.899999999999999" customHeight="1" x14ac:dyDescent="0.45">
      <c r="A5" s="14" t="s">
        <v>35</v>
      </c>
      <c r="B5" s="15"/>
      <c r="C5" s="15"/>
      <c r="D5" s="15"/>
      <c r="E5" s="22" t="s">
        <v>2</v>
      </c>
      <c r="F5" s="22"/>
      <c r="G5" s="23" t="s">
        <v>3</v>
      </c>
      <c r="H5" s="23" t="s">
        <v>4</v>
      </c>
      <c r="I5" s="23" t="s">
        <v>5</v>
      </c>
    </row>
    <row r="6" spans="1:19" ht="16.899999999999999" customHeight="1" x14ac:dyDescent="0.35">
      <c r="A6" s="1"/>
      <c r="B6" s="1"/>
      <c r="C6" s="1"/>
      <c r="D6" s="1"/>
      <c r="E6" s="1"/>
      <c r="F6" s="1"/>
      <c r="G6" s="1"/>
      <c r="H6" s="1"/>
      <c r="I6" s="1"/>
      <c r="L6" t="s">
        <v>1</v>
      </c>
      <c r="M6" t="s">
        <v>6</v>
      </c>
      <c r="O6" t="s">
        <v>12</v>
      </c>
      <c r="P6">
        <v>26</v>
      </c>
      <c r="R6" t="s">
        <v>38</v>
      </c>
      <c r="S6">
        <v>8.1000000000000003E-2</v>
      </c>
    </row>
    <row r="7" spans="1:19" ht="16.899999999999999" customHeight="1" x14ac:dyDescent="0.35">
      <c r="A7" s="3">
        <v>1</v>
      </c>
      <c r="B7" s="1"/>
      <c r="C7" s="1"/>
      <c r="D7" s="1"/>
      <c r="E7" s="4">
        <v>1</v>
      </c>
      <c r="F7" s="36"/>
      <c r="G7" s="5">
        <f>VLOOKUP($A$7,$Q$8:$S$10,2,0)</f>
        <v>2610</v>
      </c>
      <c r="H7" s="6">
        <f>VLOOKUP($A$7,$Q$8:$S$10,3,0)</f>
        <v>0.15</v>
      </c>
      <c r="I7" s="24" t="str">
        <f>IF((E7-1)=0,"",ROUND((((E7-1)*G7)*(1-H7))/5,2)*5)</f>
        <v/>
      </c>
    </row>
    <row r="8" spans="1:19" ht="16.899999999999999" customHeight="1" x14ac:dyDescent="0.35">
      <c r="A8" s="1"/>
      <c r="B8" s="1"/>
      <c r="C8" s="7"/>
      <c r="D8" s="7"/>
      <c r="E8" s="1"/>
      <c r="F8" s="36"/>
      <c r="G8" s="8"/>
      <c r="H8" s="8"/>
      <c r="I8" s="5"/>
      <c r="L8">
        <v>1</v>
      </c>
      <c r="M8">
        <v>1</v>
      </c>
      <c r="O8" t="s">
        <v>0</v>
      </c>
      <c r="Q8">
        <v>1</v>
      </c>
      <c r="R8">
        <v>2610</v>
      </c>
      <c r="S8">
        <v>0.15</v>
      </c>
    </row>
    <row r="9" spans="1:19" ht="16.899999999999999" customHeight="1" x14ac:dyDescent="0.35">
      <c r="A9" s="4">
        <v>1</v>
      </c>
      <c r="B9" s="1"/>
      <c r="C9" s="1"/>
      <c r="D9" s="1"/>
      <c r="E9" s="4">
        <v>1</v>
      </c>
      <c r="F9" s="36"/>
      <c r="G9" s="5">
        <f>VLOOKUP($A$9,$Q$12:$S$16,2,0)</f>
        <v>1365</v>
      </c>
      <c r="H9" s="6">
        <f>VLOOKUP($A$9,$Q$10:$T$16,3,0)</f>
        <v>0.1</v>
      </c>
      <c r="I9" s="24" t="str">
        <f>IF((E9-1)=0,"",ROUND((((E9-1)*G9)*(1-H9))/5,2)*5)</f>
        <v/>
      </c>
      <c r="M9">
        <v>2</v>
      </c>
      <c r="O9" t="s">
        <v>7</v>
      </c>
      <c r="Q9">
        <v>2</v>
      </c>
      <c r="R9">
        <v>4265</v>
      </c>
      <c r="S9">
        <v>0.12</v>
      </c>
    </row>
    <row r="10" spans="1:19" ht="16.899999999999999" customHeight="1" x14ac:dyDescent="0.35">
      <c r="A10" s="1"/>
      <c r="B10" s="1"/>
      <c r="C10" s="1"/>
      <c r="D10" s="1"/>
      <c r="E10" s="1"/>
      <c r="F10" s="36"/>
      <c r="G10" s="8"/>
      <c r="H10" s="8"/>
      <c r="I10" s="5"/>
      <c r="M10">
        <v>3</v>
      </c>
      <c r="O10" t="s">
        <v>8</v>
      </c>
      <c r="Q10">
        <v>3</v>
      </c>
      <c r="R10">
        <v>2105</v>
      </c>
      <c r="S10">
        <v>0.15</v>
      </c>
    </row>
    <row r="11" spans="1:19" ht="16.899999999999999" customHeight="1" x14ac:dyDescent="0.35">
      <c r="A11" s="9" t="str">
        <f>"BricsCAD V" &amp; P6</f>
        <v>BricsCAD V26</v>
      </c>
      <c r="B11" s="10"/>
      <c r="C11" s="4">
        <v>1</v>
      </c>
      <c r="D11" s="1"/>
      <c r="E11" s="4">
        <v>1</v>
      </c>
      <c r="F11" s="36"/>
      <c r="G11" s="5">
        <f>VLOOKUP($C$11,Q19:R21,2,0)</f>
        <v>805</v>
      </c>
      <c r="H11" s="6">
        <f>VLOOKUP($C$11,Q19:S21,3,0)</f>
        <v>0</v>
      </c>
      <c r="I11" s="24" t="str">
        <f t="shared" ref="I11:I35" si="0">IF((E11-1)=0,"",ROUND((((E11-1)*G11)*(1-H11))/5,2)*5)</f>
        <v/>
      </c>
      <c r="M11">
        <v>4</v>
      </c>
    </row>
    <row r="12" spans="1:19" ht="16.899999999999999" customHeight="1" x14ac:dyDescent="0.35">
      <c r="A12" s="1"/>
      <c r="B12" s="1"/>
      <c r="C12" s="1"/>
      <c r="D12" s="1"/>
      <c r="E12" s="1"/>
      <c r="F12" s="36"/>
      <c r="G12" s="8"/>
      <c r="H12" s="8"/>
      <c r="I12" s="5"/>
      <c r="M12">
        <v>5</v>
      </c>
      <c r="O12" t="s">
        <v>9</v>
      </c>
      <c r="Q12">
        <v>1</v>
      </c>
      <c r="R12">
        <v>1365</v>
      </c>
      <c r="S12">
        <v>0.1</v>
      </c>
    </row>
    <row r="13" spans="1:19" ht="16.899999999999999" customHeight="1" x14ac:dyDescent="0.35">
      <c r="A13" s="9" t="str">
        <f>O24</f>
        <v>BricsCAD Wartung- und Supportvertrag für 1 Jahr</v>
      </c>
      <c r="B13" s="1"/>
      <c r="C13" s="4">
        <v>1</v>
      </c>
      <c r="D13" s="1"/>
      <c r="E13" s="4">
        <v>1</v>
      </c>
      <c r="F13" s="36"/>
      <c r="G13" s="8">
        <f>VLOOKUP($C$13,Q24:R26,2,0)</f>
        <v>133.35</v>
      </c>
      <c r="H13" s="6">
        <f>VLOOKUP($C$13,Q24:S26,3,0)</f>
        <v>0</v>
      </c>
      <c r="I13" s="24" t="str">
        <f t="shared" si="0"/>
        <v/>
      </c>
      <c r="M13">
        <v>6</v>
      </c>
      <c r="O13" t="s">
        <v>10</v>
      </c>
      <c r="Q13">
        <v>2</v>
      </c>
      <c r="R13">
        <v>3075</v>
      </c>
      <c r="S13">
        <v>0.8</v>
      </c>
    </row>
    <row r="14" spans="1:19" ht="16.899999999999999" customHeight="1" x14ac:dyDescent="0.35">
      <c r="A14" s="1"/>
      <c r="B14" s="1"/>
      <c r="C14" s="1"/>
      <c r="D14" s="1"/>
      <c r="E14" s="1"/>
      <c r="F14" s="1"/>
      <c r="G14" s="8"/>
      <c r="H14" s="8"/>
      <c r="I14" s="5"/>
      <c r="M14">
        <v>7</v>
      </c>
      <c r="O14" t="s">
        <v>11</v>
      </c>
      <c r="Q14">
        <v>3</v>
      </c>
      <c r="R14">
        <v>1045</v>
      </c>
      <c r="S14">
        <v>0.1</v>
      </c>
    </row>
    <row r="15" spans="1:19" ht="16.899999999999999" customHeight="1" x14ac:dyDescent="0.45">
      <c r="A15" s="14" t="s">
        <v>34</v>
      </c>
      <c r="B15" s="15"/>
      <c r="C15" s="15"/>
      <c r="D15" s="15"/>
      <c r="E15" s="15"/>
      <c r="F15" s="15"/>
      <c r="G15" s="16"/>
      <c r="H15" s="16"/>
      <c r="I15" s="17"/>
      <c r="M15">
        <v>8</v>
      </c>
    </row>
    <row r="16" spans="1:19" ht="16.899999999999999" customHeight="1" x14ac:dyDescent="0.35">
      <c r="A16" s="1"/>
      <c r="B16" s="1"/>
      <c r="C16" s="1"/>
      <c r="D16" s="1"/>
      <c r="E16" s="1"/>
      <c r="F16" s="1"/>
      <c r="G16" s="8"/>
      <c r="H16" s="8"/>
      <c r="I16" s="5"/>
      <c r="M16">
        <v>9</v>
      </c>
      <c r="O16" t="s">
        <v>22</v>
      </c>
      <c r="Q16">
        <v>6</v>
      </c>
      <c r="R16">
        <v>510</v>
      </c>
      <c r="S16">
        <v>0</v>
      </c>
    </row>
    <row r="17" spans="1:19" ht="16.899999999999999" customHeight="1" x14ac:dyDescent="0.35">
      <c r="A17" s="4">
        <v>1</v>
      </c>
      <c r="B17" s="1"/>
      <c r="C17" s="4">
        <v>3</v>
      </c>
      <c r="D17" s="1"/>
      <c r="E17" s="4">
        <v>1</v>
      </c>
      <c r="F17" s="36"/>
      <c r="G17" s="5">
        <f>IF(A17=1,VLOOKUP($C$17,Q35:R37,2,0),IF(A17=3,VLOOKUP($C$17,Q43:R46,2,0),VLOOKUP($C$17,Q39:R41,2,0)))</f>
        <v>2340</v>
      </c>
      <c r="H17" s="6">
        <f>IF(A17=1,VLOOKUP($C$17,Q35:S37,3,0),IF(A17=3,VLOOKUP($C$17,Q43:S46,3,0),VLOOKUP($C$17,Q39:S41,3,0)))</f>
        <v>0.1</v>
      </c>
      <c r="I17" s="24" t="str">
        <f t="shared" si="0"/>
        <v/>
      </c>
      <c r="M17">
        <v>10</v>
      </c>
    </row>
    <row r="18" spans="1:19" ht="16.899999999999999" customHeight="1" x14ac:dyDescent="0.35">
      <c r="A18" s="1"/>
      <c r="B18" s="1"/>
      <c r="C18" s="1"/>
      <c r="D18" s="1"/>
      <c r="E18" s="1"/>
      <c r="F18" s="36"/>
      <c r="G18" s="8"/>
      <c r="H18" s="8"/>
      <c r="I18" s="5"/>
    </row>
    <row r="19" spans="1:19" ht="16.899999999999999" customHeight="1" x14ac:dyDescent="0.35">
      <c r="A19" s="4">
        <v>1</v>
      </c>
      <c r="B19" s="1"/>
      <c r="C19" s="4">
        <v>3</v>
      </c>
      <c r="D19" s="1"/>
      <c r="E19" s="4">
        <v>1</v>
      </c>
      <c r="F19" s="36"/>
      <c r="G19" s="5">
        <f>IF(A19=1,VLOOKUP($C$19,Q55:S57,2,0),IF(A19=3,VLOOKUP($C$19,Q63:S65,2,0),VLOOKUP($C$19,Q59:S61,2,0)))</f>
        <v>1365</v>
      </c>
      <c r="H19" s="6">
        <f>IF(A19=1,VLOOKUP($C$19,Q55:S57,3,0),IF(A19=3,VLOOKUP($C$19,Q63:S65,3,0),VLOOKUP($C$19,Q59:S61,3,0)))</f>
        <v>0.08</v>
      </c>
      <c r="I19" s="24" t="str">
        <f t="shared" si="0"/>
        <v/>
      </c>
      <c r="O19" t="str">
        <f>"BricsCAD V" &amp; P6</f>
        <v>BricsCAD V26</v>
      </c>
      <c r="P19" t="s">
        <v>19</v>
      </c>
      <c r="Q19">
        <v>1</v>
      </c>
      <c r="R19">
        <v>805</v>
      </c>
      <c r="S19">
        <v>0</v>
      </c>
    </row>
    <row r="20" spans="1:19" ht="16.899999999999999" customHeight="1" x14ac:dyDescent="0.35">
      <c r="A20" s="1"/>
      <c r="B20" s="1"/>
      <c r="C20" s="1"/>
      <c r="D20" s="1"/>
      <c r="E20" s="1"/>
      <c r="F20" s="36"/>
      <c r="G20" s="8"/>
      <c r="H20" s="8"/>
      <c r="I20" s="5"/>
      <c r="P20" t="s">
        <v>20</v>
      </c>
      <c r="Q20">
        <v>2</v>
      </c>
      <c r="R20">
        <v>1710</v>
      </c>
      <c r="S20">
        <v>0</v>
      </c>
    </row>
    <row r="21" spans="1:19" ht="16.899999999999999" customHeight="1" x14ac:dyDescent="0.35">
      <c r="A21" s="8" t="str">
        <f>"Upgrade " &amp; A11</f>
        <v>Upgrade BricsCAD V26</v>
      </c>
      <c r="B21" s="11"/>
      <c r="C21" s="4">
        <v>3</v>
      </c>
      <c r="D21" s="1"/>
      <c r="E21" s="4">
        <v>1</v>
      </c>
      <c r="F21" s="36"/>
      <c r="G21" s="5">
        <f>VLOOKUP($C$21,Q67:S75,2,0)</f>
        <v>780</v>
      </c>
      <c r="H21" s="6">
        <f>VLOOKUP($C$21,Q67:S75,3,0)</f>
        <v>0</v>
      </c>
      <c r="I21" s="24" t="str">
        <f t="shared" si="0"/>
        <v/>
      </c>
      <c r="P21" t="s">
        <v>21</v>
      </c>
      <c r="Q21">
        <v>3</v>
      </c>
      <c r="R21">
        <v>2570</v>
      </c>
      <c r="S21">
        <v>0</v>
      </c>
    </row>
    <row r="22" spans="1:19" ht="16.899999999999999" customHeight="1" x14ac:dyDescent="0.35">
      <c r="A22" s="12"/>
      <c r="B22" s="1"/>
      <c r="C22" s="1"/>
      <c r="D22" s="1"/>
      <c r="E22" s="1"/>
      <c r="F22" s="1"/>
      <c r="G22" s="5"/>
      <c r="H22" s="8"/>
      <c r="I22" s="5"/>
    </row>
    <row r="23" spans="1:19" ht="16.899999999999999" customHeight="1" x14ac:dyDescent="0.35">
      <c r="A23" s="12"/>
      <c r="B23" s="1"/>
      <c r="C23" s="1"/>
      <c r="D23" s="1"/>
      <c r="E23" s="1"/>
      <c r="F23" s="1"/>
      <c r="G23" s="5"/>
      <c r="H23" s="8"/>
      <c r="I23" s="5"/>
    </row>
    <row r="24" spans="1:19" ht="16.899999999999999" customHeight="1" x14ac:dyDescent="0.45">
      <c r="A24" s="14" t="s">
        <v>33</v>
      </c>
      <c r="B24" s="15"/>
      <c r="C24" s="15"/>
      <c r="D24" s="15"/>
      <c r="E24" s="15"/>
      <c r="F24" s="15"/>
      <c r="G24" s="17"/>
      <c r="H24" s="16"/>
      <c r="I24" s="17"/>
      <c r="O24" t="s">
        <v>25</v>
      </c>
      <c r="P24" t="s">
        <v>19</v>
      </c>
      <c r="Q24">
        <v>1</v>
      </c>
      <c r="R24">
        <v>133.35</v>
      </c>
      <c r="S24">
        <v>0</v>
      </c>
    </row>
    <row r="25" spans="1:19" ht="16.899999999999999" customHeight="1" x14ac:dyDescent="0.35">
      <c r="A25" s="12"/>
      <c r="B25" s="1"/>
      <c r="C25" s="1"/>
      <c r="D25" s="1"/>
      <c r="E25" s="1"/>
      <c r="F25" s="1"/>
      <c r="G25" s="5"/>
      <c r="H25" s="8"/>
      <c r="I25" s="5"/>
      <c r="P25" t="s">
        <v>20</v>
      </c>
      <c r="Q25">
        <v>2</v>
      </c>
      <c r="R25">
        <v>286.05</v>
      </c>
      <c r="S25">
        <v>0</v>
      </c>
    </row>
    <row r="26" spans="1:19" ht="16.899999999999999" customHeight="1" x14ac:dyDescent="0.35">
      <c r="A26" s="13">
        <v>1</v>
      </c>
      <c r="B26" s="1"/>
      <c r="C26" s="1"/>
      <c r="D26" s="1"/>
      <c r="E26" s="4">
        <v>1</v>
      </c>
      <c r="F26" s="1"/>
      <c r="G26" s="5">
        <f>VLOOKUP($A$26,$Q$86:$S$88,2,0)</f>
        <v>2155</v>
      </c>
      <c r="H26" s="6">
        <f>VLOOKUP($A$26,$Q$86:$S$88,3,0)</f>
        <v>0</v>
      </c>
      <c r="I26" s="24" t="str">
        <f t="shared" si="0"/>
        <v/>
      </c>
      <c r="P26" t="s">
        <v>21</v>
      </c>
      <c r="Q26">
        <v>3</v>
      </c>
      <c r="R26">
        <v>425.8</v>
      </c>
      <c r="S26">
        <v>0</v>
      </c>
    </row>
    <row r="27" spans="1:19" ht="16.899999999999999" customHeight="1" x14ac:dyDescent="0.35">
      <c r="A27" s="12"/>
      <c r="B27" s="1"/>
      <c r="C27" s="1"/>
      <c r="D27" s="1"/>
      <c r="E27" s="1"/>
      <c r="F27" s="1"/>
      <c r="G27" s="5"/>
      <c r="H27" s="8"/>
      <c r="I27" s="5"/>
    </row>
    <row r="28" spans="1:19" ht="16.899999999999999" customHeight="1" x14ac:dyDescent="0.35">
      <c r="A28" s="13">
        <v>1</v>
      </c>
      <c r="B28" s="1"/>
      <c r="C28" s="1"/>
      <c r="D28" s="1"/>
      <c r="E28" s="4">
        <v>1</v>
      </c>
      <c r="F28" s="1"/>
      <c r="G28" s="5">
        <f>VLOOKUP($A$28,$Q$90:$S$92,2,0)</f>
        <v>1120</v>
      </c>
      <c r="H28" s="6">
        <f>VLOOKUP($A$28,$Q$90:$S$92,3,0)</f>
        <v>0</v>
      </c>
      <c r="I28" s="24" t="str">
        <f t="shared" si="0"/>
        <v/>
      </c>
      <c r="O28" t="s">
        <v>13</v>
      </c>
      <c r="P28" t="str">
        <f>"ab pro " &amp;P6-1</f>
        <v>ab pro 25</v>
      </c>
    </row>
    <row r="29" spans="1:19" ht="16.899999999999999" customHeight="1" x14ac:dyDescent="0.35">
      <c r="A29" s="12"/>
      <c r="B29" s="1"/>
      <c r="C29" s="1"/>
      <c r="D29" s="1"/>
      <c r="E29" s="1"/>
      <c r="F29" s="1"/>
      <c r="G29" s="5"/>
      <c r="H29" s="8"/>
      <c r="I29" s="5"/>
      <c r="O29" t="s">
        <v>14</v>
      </c>
      <c r="P29" t="str">
        <f>"ab pro " &amp;P6-2</f>
        <v>ab pro 24</v>
      </c>
    </row>
    <row r="30" spans="1:19" ht="16.899999999999999" customHeight="1" x14ac:dyDescent="0.35">
      <c r="A30" s="12"/>
      <c r="B30" s="1"/>
      <c r="C30" s="1"/>
      <c r="D30" s="1"/>
      <c r="E30" s="1"/>
      <c r="F30" s="1"/>
      <c r="G30" s="5"/>
      <c r="H30" s="8"/>
      <c r="I30" s="5"/>
      <c r="O30" t="s">
        <v>15</v>
      </c>
      <c r="P30" t="str">
        <f>"ab pro " &amp;P6-3 &amp; " - pro" &amp;P6-10</f>
        <v>ab pro 23 - pro16</v>
      </c>
    </row>
    <row r="31" spans="1:19" ht="16.899999999999999" customHeight="1" x14ac:dyDescent="0.45">
      <c r="A31" s="14" t="s">
        <v>32</v>
      </c>
      <c r="B31" s="15"/>
      <c r="C31" s="15"/>
      <c r="D31" s="15"/>
      <c r="E31" s="15"/>
      <c r="F31" s="15"/>
      <c r="G31" s="17"/>
      <c r="H31" s="16"/>
      <c r="I31" s="17"/>
      <c r="O31" t="s">
        <v>23</v>
      </c>
      <c r="P31" t="str">
        <f>"ab 20" &amp; P6-1</f>
        <v>ab 2025</v>
      </c>
    </row>
    <row r="32" spans="1:19" ht="16.899999999999999" customHeight="1" x14ac:dyDescent="0.35">
      <c r="A32" s="12"/>
      <c r="B32" s="1"/>
      <c r="C32" s="1"/>
      <c r="D32" s="1"/>
      <c r="E32" s="1"/>
      <c r="F32" s="1"/>
      <c r="G32" s="8"/>
      <c r="H32" s="8"/>
      <c r="I32" s="5"/>
      <c r="P32" t="str">
        <f>"ab 20" &amp; P6-2</f>
        <v>ab 2024</v>
      </c>
    </row>
    <row r="33" spans="1:19" ht="16.899999999999999" customHeight="1" x14ac:dyDescent="0.35">
      <c r="A33" s="8" t="str">
        <f>O77</f>
        <v>Upgrade EboCAD Plan + Schema 2026 AutoCAD LT vorhanden Grundlizenz</v>
      </c>
      <c r="B33" s="11"/>
      <c r="C33" s="4">
        <v>3</v>
      </c>
      <c r="D33" s="1"/>
      <c r="E33" s="4">
        <v>1</v>
      </c>
      <c r="F33" s="36"/>
      <c r="G33" s="5">
        <f>VLOOKUP($C$33,$Q$77:$S$79,2,0)</f>
        <v>2035</v>
      </c>
      <c r="H33" s="6">
        <f>VLOOKUP($C$33,$Q$77:$S$79,3,0)</f>
        <v>0</v>
      </c>
      <c r="I33" s="24" t="str">
        <f t="shared" si="0"/>
        <v/>
      </c>
      <c r="P33" t="str">
        <f>"ab 20" &amp; P6-3</f>
        <v>ab 2023</v>
      </c>
    </row>
    <row r="34" spans="1:19" ht="16.899999999999999" customHeight="1" x14ac:dyDescent="0.35">
      <c r="A34" s="8"/>
      <c r="B34" s="11"/>
      <c r="C34" s="1"/>
      <c r="D34" s="1"/>
      <c r="E34" s="1"/>
      <c r="F34" s="36"/>
      <c r="G34" s="8"/>
      <c r="H34" s="8"/>
      <c r="I34" s="5"/>
    </row>
    <row r="35" spans="1:19" ht="16.899999999999999" customHeight="1" x14ac:dyDescent="0.35">
      <c r="A35" s="8" t="str">
        <f>O81</f>
        <v>Upgrade EboCAD Plan + Schema 2026 AutoCAD LT vorhanden weitere Lizenz</v>
      </c>
      <c r="B35" s="11"/>
      <c r="C35" s="4">
        <v>3</v>
      </c>
      <c r="D35" s="1"/>
      <c r="E35" s="4">
        <v>1</v>
      </c>
      <c r="F35" s="36"/>
      <c r="G35" s="5">
        <f>VLOOKUP($C$35,Q81:S83,2,0)</f>
        <v>995</v>
      </c>
      <c r="H35" s="6">
        <f>VLOOKUP($C$35,Q81:S83,3,0)</f>
        <v>0</v>
      </c>
      <c r="I35" s="24" t="str">
        <f t="shared" si="0"/>
        <v/>
      </c>
      <c r="O35" t="s">
        <v>13</v>
      </c>
      <c r="P35" t="str">
        <f>P28</f>
        <v>ab pro 25</v>
      </c>
      <c r="Q35">
        <v>1</v>
      </c>
      <c r="R35">
        <v>1180</v>
      </c>
      <c r="S35">
        <v>0</v>
      </c>
    </row>
    <row r="36" spans="1:19" ht="16.899999999999999" customHeight="1" x14ac:dyDescent="0.35">
      <c r="A36" s="1"/>
      <c r="B36" s="1"/>
      <c r="C36" s="1"/>
      <c r="D36" s="1"/>
      <c r="E36" s="1"/>
      <c r="F36" s="1"/>
      <c r="G36" s="11"/>
      <c r="H36" s="11"/>
      <c r="I36" s="11"/>
      <c r="O36" t="s">
        <v>13</v>
      </c>
      <c r="P36" t="str">
        <f t="shared" ref="P36:P37" si="1">P29</f>
        <v>ab pro 24</v>
      </c>
      <c r="Q36">
        <v>2</v>
      </c>
      <c r="R36">
        <v>1650</v>
      </c>
      <c r="S36">
        <v>0</v>
      </c>
    </row>
    <row r="37" spans="1:19" ht="16.899999999999999" customHeight="1" x14ac:dyDescent="0.45">
      <c r="A37" s="14" t="s">
        <v>36</v>
      </c>
      <c r="B37" s="15"/>
      <c r="C37" s="15"/>
      <c r="D37" s="15"/>
      <c r="E37" s="1"/>
      <c r="F37" s="1"/>
      <c r="G37" s="11"/>
      <c r="H37" s="11"/>
      <c r="I37" s="11"/>
      <c r="O37" t="s">
        <v>13</v>
      </c>
      <c r="P37" t="str">
        <f t="shared" si="1"/>
        <v>ab pro 23 - pro16</v>
      </c>
      <c r="Q37">
        <v>3</v>
      </c>
      <c r="R37">
        <v>2340</v>
      </c>
      <c r="S37">
        <v>0.1</v>
      </c>
    </row>
    <row r="38" spans="1:19" ht="16.899999999999999" customHeight="1" thickBot="1" x14ac:dyDescent="0.4">
      <c r="A38" s="1"/>
      <c r="B38" s="1"/>
      <c r="C38" s="1"/>
      <c r="D38" s="1"/>
      <c r="E38" s="1"/>
      <c r="F38" s="1"/>
      <c r="G38" s="1"/>
      <c r="H38" s="1"/>
      <c r="I38" s="1"/>
    </row>
    <row r="39" spans="1:19" ht="18" customHeight="1" thickBot="1" x14ac:dyDescent="0.4">
      <c r="A39" s="1" t="s">
        <v>41</v>
      </c>
      <c r="B39" s="30"/>
      <c r="C39" s="31"/>
      <c r="D39" s="32"/>
      <c r="E39" s="1"/>
      <c r="F39" s="1"/>
      <c r="G39" s="1"/>
      <c r="H39" s="1"/>
      <c r="I39" s="1"/>
      <c r="O39" t="s">
        <v>14</v>
      </c>
      <c r="P39" t="str">
        <f>P28</f>
        <v>ab pro 25</v>
      </c>
      <c r="Q39">
        <v>1</v>
      </c>
      <c r="R39">
        <v>2200</v>
      </c>
      <c r="S39">
        <v>0</v>
      </c>
    </row>
    <row r="40" spans="1:19" ht="18" customHeight="1" thickBot="1" x14ac:dyDescent="0.4">
      <c r="A40" s="1" t="s">
        <v>42</v>
      </c>
      <c r="B40" s="30"/>
      <c r="C40" s="31"/>
      <c r="D40" s="32"/>
      <c r="E40" s="1"/>
      <c r="F40" s="1"/>
      <c r="G40" s="27" t="s">
        <v>37</v>
      </c>
      <c r="H40" s="27"/>
      <c r="I40" s="20">
        <f>SUM(I7:I35)</f>
        <v>0</v>
      </c>
      <c r="O40" t="s">
        <v>14</v>
      </c>
      <c r="P40" t="str">
        <f>P29</f>
        <v>ab pro 24</v>
      </c>
      <c r="Q40">
        <v>2</v>
      </c>
      <c r="R40">
        <v>2890</v>
      </c>
      <c r="S40">
        <v>0</v>
      </c>
    </row>
    <row r="41" spans="1:19" ht="18" customHeight="1" thickBot="1" x14ac:dyDescent="0.4">
      <c r="A41" s="1" t="s">
        <v>43</v>
      </c>
      <c r="B41" s="30"/>
      <c r="C41" s="31"/>
      <c r="D41" s="32"/>
      <c r="E41" s="1"/>
      <c r="F41" s="1"/>
      <c r="G41" s="11"/>
      <c r="H41" s="11"/>
      <c r="I41" s="11"/>
      <c r="O41" t="s">
        <v>14</v>
      </c>
      <c r="P41" t="str">
        <f>P30</f>
        <v>ab pro 23 - pro16</v>
      </c>
      <c r="Q41">
        <v>3</v>
      </c>
      <c r="R41">
        <v>3875</v>
      </c>
      <c r="S41">
        <v>0.1</v>
      </c>
    </row>
    <row r="42" spans="1:19" ht="18" customHeight="1" thickBot="1" x14ac:dyDescent="0.4">
      <c r="A42" s="1" t="s">
        <v>44</v>
      </c>
      <c r="B42" s="30"/>
      <c r="C42" s="31"/>
      <c r="D42" s="32"/>
      <c r="E42" s="1"/>
      <c r="F42" s="1"/>
      <c r="G42" s="28" t="str">
        <f>R6 &amp; " " &amp; S6*100 &amp; " %"</f>
        <v>MwSt. 8.1 %</v>
      </c>
      <c r="H42" s="28"/>
      <c r="I42" s="21">
        <f>ROUND((I40*(S6))/5,2)*5</f>
        <v>0</v>
      </c>
    </row>
    <row r="43" spans="1:19" ht="18" customHeight="1" thickBot="1" x14ac:dyDescent="0.4">
      <c r="A43" s="1" t="s">
        <v>45</v>
      </c>
      <c r="B43" s="30"/>
      <c r="C43" s="31"/>
      <c r="D43" s="32"/>
      <c r="E43" s="1"/>
      <c r="F43" s="1"/>
      <c r="G43" s="18"/>
      <c r="H43" s="18"/>
      <c r="I43" s="18"/>
      <c r="O43" t="s">
        <v>15</v>
      </c>
      <c r="P43" t="str">
        <f>P28</f>
        <v>ab pro 25</v>
      </c>
      <c r="Q43">
        <v>1</v>
      </c>
      <c r="R43">
        <v>975</v>
      </c>
      <c r="S43">
        <v>0</v>
      </c>
    </row>
    <row r="44" spans="1:19" ht="18" customHeight="1" thickBot="1" x14ac:dyDescent="0.4">
      <c r="A44" s="1" t="s">
        <v>46</v>
      </c>
      <c r="B44" s="33"/>
      <c r="C44" s="34"/>
      <c r="D44" s="35"/>
      <c r="E44" s="1"/>
      <c r="F44" s="1"/>
      <c r="G44" s="26" t="s">
        <v>39</v>
      </c>
      <c r="H44" s="26"/>
      <c r="I44" s="19">
        <f>ROUND((I40*(1+S6))/5,2)*5</f>
        <v>0</v>
      </c>
      <c r="O44" t="s">
        <v>15</v>
      </c>
      <c r="P44" t="str">
        <f>P29</f>
        <v>ab pro 24</v>
      </c>
      <c r="Q44">
        <v>2</v>
      </c>
      <c r="R44">
        <v>1345</v>
      </c>
      <c r="S44">
        <v>0</v>
      </c>
    </row>
    <row r="45" spans="1:19" ht="15.25" customHeight="1" x14ac:dyDescent="0.35">
      <c r="A45" s="1"/>
      <c r="B45" s="1"/>
      <c r="C45" s="1"/>
      <c r="D45" s="1"/>
      <c r="E45" s="1"/>
      <c r="F45" s="1"/>
      <c r="G45" s="25"/>
      <c r="H45" s="25"/>
      <c r="I45" s="20"/>
    </row>
    <row r="46" spans="1:19" ht="16.899999999999999" customHeight="1" x14ac:dyDescent="0.35">
      <c r="A46" s="1" t="s">
        <v>54</v>
      </c>
      <c r="B46" s="1"/>
      <c r="C46" s="1"/>
      <c r="D46" s="1"/>
      <c r="E46" s="1"/>
      <c r="F46" s="1"/>
      <c r="G46" s="1"/>
      <c r="H46" s="1"/>
      <c r="I46" s="1"/>
      <c r="O46" t="s">
        <v>15</v>
      </c>
      <c r="P46" t="str">
        <f>P30</f>
        <v>ab pro 23 - pro16</v>
      </c>
      <c r="Q46">
        <v>3</v>
      </c>
      <c r="R46">
        <v>1885</v>
      </c>
      <c r="S46">
        <v>0</v>
      </c>
    </row>
    <row r="47" spans="1:19" ht="8.4" customHeight="1" x14ac:dyDescent="0.35">
      <c r="A47" s="1"/>
      <c r="B47" s="1"/>
      <c r="C47" s="1"/>
      <c r="D47" s="1"/>
      <c r="E47" s="1"/>
      <c r="F47" s="1"/>
      <c r="G47" s="1"/>
      <c r="H47" s="1"/>
      <c r="I47" s="1"/>
    </row>
    <row r="48" spans="1:19" ht="10" customHeight="1" x14ac:dyDescent="0.35">
      <c r="A48" s="11" t="s">
        <v>55</v>
      </c>
      <c r="B48" s="1"/>
      <c r="C48" s="1"/>
      <c r="D48" s="1"/>
      <c r="E48" s="1"/>
      <c r="F48" s="1"/>
      <c r="G48" s="1"/>
      <c r="H48" s="1"/>
      <c r="I48" s="1"/>
      <c r="O48" t="s">
        <v>16</v>
      </c>
      <c r="P48" t="str">
        <f t="shared" ref="P48:P53" si="2">P28</f>
        <v>ab pro 25</v>
      </c>
    </row>
    <row r="49" spans="15:19" ht="16.899999999999999" hidden="1" customHeight="1" x14ac:dyDescent="0.35">
      <c r="O49" t="s">
        <v>17</v>
      </c>
      <c r="P49" t="str">
        <f t="shared" si="2"/>
        <v>ab pro 24</v>
      </c>
    </row>
    <row r="50" spans="15:19" ht="16.899999999999999" hidden="1" customHeight="1" x14ac:dyDescent="0.35">
      <c r="O50" t="s">
        <v>18</v>
      </c>
      <c r="P50" t="str">
        <f t="shared" si="2"/>
        <v>ab pro 23 - pro16</v>
      </c>
    </row>
    <row r="51" spans="15:19" ht="16.899999999999999" hidden="1" customHeight="1" x14ac:dyDescent="0.35">
      <c r="O51" t="s">
        <v>24</v>
      </c>
      <c r="P51" t="str">
        <f t="shared" si="2"/>
        <v>ab 2025</v>
      </c>
    </row>
    <row r="52" spans="15:19" ht="16.899999999999999" hidden="1" customHeight="1" x14ac:dyDescent="0.35">
      <c r="P52" t="str">
        <f t="shared" si="2"/>
        <v>ab 2024</v>
      </c>
    </row>
    <row r="53" spans="15:19" ht="16.899999999999999" hidden="1" customHeight="1" x14ac:dyDescent="0.35">
      <c r="P53" t="str">
        <f t="shared" si="2"/>
        <v>ab 2023</v>
      </c>
    </row>
    <row r="54" spans="15:19" ht="16.899999999999999" hidden="1" customHeight="1" x14ac:dyDescent="0.35"/>
    <row r="55" spans="15:19" ht="16.899999999999999" hidden="1" customHeight="1" x14ac:dyDescent="0.35">
      <c r="O55" t="s">
        <v>16</v>
      </c>
      <c r="P55" t="str">
        <f>P28</f>
        <v>ab pro 25</v>
      </c>
      <c r="Q55">
        <v>1</v>
      </c>
      <c r="R55">
        <v>930</v>
      </c>
      <c r="S55">
        <v>0</v>
      </c>
    </row>
    <row r="56" spans="15:19" ht="16.899999999999999" hidden="1" customHeight="1" x14ac:dyDescent="0.35">
      <c r="O56" t="s">
        <v>16</v>
      </c>
      <c r="P56" t="str">
        <f>P29</f>
        <v>ab pro 24</v>
      </c>
      <c r="Q56">
        <v>2</v>
      </c>
      <c r="R56">
        <v>1045</v>
      </c>
      <c r="S56">
        <v>0</v>
      </c>
    </row>
    <row r="57" spans="15:19" ht="16.899999999999999" hidden="1" customHeight="1" x14ac:dyDescent="0.35">
      <c r="O57" t="s">
        <v>16</v>
      </c>
      <c r="P57" t="str">
        <f>P30</f>
        <v>ab pro 23 - pro16</v>
      </c>
      <c r="Q57">
        <v>3</v>
      </c>
      <c r="R57">
        <v>1365</v>
      </c>
      <c r="S57">
        <v>0.08</v>
      </c>
    </row>
    <row r="58" spans="15:19" ht="16.899999999999999" hidden="1" customHeight="1" x14ac:dyDescent="0.35"/>
    <row r="59" spans="15:19" ht="16.899999999999999" hidden="1" customHeight="1" x14ac:dyDescent="0.35">
      <c r="O59" t="s">
        <v>17</v>
      </c>
      <c r="P59" t="str">
        <f>P28</f>
        <v>ab pro 25</v>
      </c>
      <c r="Q59">
        <v>1</v>
      </c>
      <c r="R59">
        <v>2050</v>
      </c>
      <c r="S59">
        <v>0</v>
      </c>
    </row>
    <row r="60" spans="15:19" ht="16.899999999999999" hidden="1" customHeight="1" x14ac:dyDescent="0.35">
      <c r="O60" t="s">
        <v>17</v>
      </c>
      <c r="P60" t="str">
        <f>P29</f>
        <v>ab pro 24</v>
      </c>
      <c r="Q60">
        <v>2</v>
      </c>
      <c r="R60">
        <v>2285</v>
      </c>
      <c r="S60">
        <v>0</v>
      </c>
    </row>
    <row r="61" spans="15:19" ht="16.899999999999999" hidden="1" customHeight="1" x14ac:dyDescent="0.35">
      <c r="O61" t="s">
        <v>17</v>
      </c>
      <c r="P61" t="str">
        <f>P30</f>
        <v>ab pro 23 - pro16</v>
      </c>
      <c r="Q61">
        <v>3</v>
      </c>
      <c r="R61">
        <v>3120</v>
      </c>
      <c r="S61">
        <v>0.08</v>
      </c>
    </row>
    <row r="62" spans="15:19" ht="16.899999999999999" hidden="1" customHeight="1" x14ac:dyDescent="0.35"/>
    <row r="63" spans="15:19" ht="16.899999999999999" hidden="1" customHeight="1" x14ac:dyDescent="0.35">
      <c r="O63" t="s">
        <v>18</v>
      </c>
      <c r="P63" t="str">
        <f>P28</f>
        <v>ab pro 25</v>
      </c>
      <c r="Q63">
        <v>1</v>
      </c>
      <c r="R63">
        <v>495</v>
      </c>
      <c r="S63">
        <v>0</v>
      </c>
    </row>
    <row r="64" spans="15:19" ht="16.899999999999999" hidden="1" customHeight="1" x14ac:dyDescent="0.35">
      <c r="O64" t="s">
        <v>18</v>
      </c>
      <c r="P64" t="str">
        <f>P29</f>
        <v>ab pro 24</v>
      </c>
      <c r="Q64">
        <v>2</v>
      </c>
      <c r="R64">
        <v>670</v>
      </c>
      <c r="S64">
        <v>0</v>
      </c>
    </row>
    <row r="65" spans="15:19" ht="16.899999999999999" hidden="1" customHeight="1" x14ac:dyDescent="0.35">
      <c r="O65" t="s">
        <v>18</v>
      </c>
      <c r="P65" t="str">
        <f>P30</f>
        <v>ab pro 23 - pro16</v>
      </c>
      <c r="Q65">
        <v>3</v>
      </c>
      <c r="R65">
        <v>935</v>
      </c>
      <c r="S65">
        <v>0</v>
      </c>
    </row>
    <row r="66" spans="15:19" ht="16.899999999999999" hidden="1" customHeight="1" x14ac:dyDescent="0.35"/>
    <row r="67" spans="15:19" ht="16.899999999999999" hidden="1" customHeight="1" x14ac:dyDescent="0.35">
      <c r="P67" t="s">
        <v>48</v>
      </c>
      <c r="Q67">
        <v>1</v>
      </c>
      <c r="R67">
        <v>515</v>
      </c>
      <c r="S67">
        <v>0</v>
      </c>
    </row>
    <row r="68" spans="15:19" ht="16.899999999999999" hidden="1" customHeight="1" x14ac:dyDescent="0.35">
      <c r="P68" t="s">
        <v>49</v>
      </c>
      <c r="Q68">
        <v>2</v>
      </c>
      <c r="R68">
        <v>645</v>
      </c>
      <c r="S68">
        <v>0</v>
      </c>
    </row>
    <row r="69" spans="15:19" ht="16.899999999999999" hidden="1" customHeight="1" x14ac:dyDescent="0.35">
      <c r="P69" t="str">
        <f xml:space="preserve"> "ab Lite 23 - " &amp;P6-10</f>
        <v>ab Lite 23 - 16</v>
      </c>
      <c r="Q69">
        <v>3</v>
      </c>
      <c r="R69">
        <v>780</v>
      </c>
      <c r="S69">
        <v>0</v>
      </c>
    </row>
    <row r="70" spans="15:19" ht="16.899999999999999" hidden="1" customHeight="1" x14ac:dyDescent="0.35">
      <c r="P70" t="s">
        <v>50</v>
      </c>
      <c r="Q70">
        <v>4</v>
      </c>
      <c r="R70">
        <v>925</v>
      </c>
      <c r="S70">
        <v>0</v>
      </c>
    </row>
    <row r="71" spans="15:19" ht="16.899999999999999" hidden="1" customHeight="1" x14ac:dyDescent="0.35">
      <c r="P71" t="s">
        <v>51</v>
      </c>
      <c r="Q71">
        <v>5</v>
      </c>
      <c r="R71">
        <v>1205</v>
      </c>
      <c r="S71">
        <v>0</v>
      </c>
    </row>
    <row r="72" spans="15:19" ht="16.899999999999999" hidden="1" customHeight="1" x14ac:dyDescent="0.35">
      <c r="P72" t="str">
        <f xml:space="preserve"> "ab Pro 23 - " &amp;P6-10</f>
        <v>ab Pro 23 - 16</v>
      </c>
      <c r="Q72">
        <v>6</v>
      </c>
      <c r="R72">
        <v>1485</v>
      </c>
      <c r="S72">
        <v>0</v>
      </c>
    </row>
    <row r="73" spans="15:19" ht="16.899999999999999" hidden="1" customHeight="1" x14ac:dyDescent="0.35">
      <c r="P73" t="s">
        <v>52</v>
      </c>
      <c r="Q73">
        <v>7</v>
      </c>
      <c r="R73">
        <v>1365</v>
      </c>
      <c r="S73">
        <v>0</v>
      </c>
    </row>
    <row r="74" spans="15:19" ht="16.899999999999999" hidden="1" customHeight="1" x14ac:dyDescent="0.35">
      <c r="P74" t="s">
        <v>53</v>
      </c>
      <c r="Q74">
        <v>8</v>
      </c>
      <c r="R74">
        <v>1785</v>
      </c>
      <c r="S74">
        <v>0</v>
      </c>
    </row>
    <row r="75" spans="15:19" ht="16.899999999999999" hidden="1" customHeight="1" x14ac:dyDescent="0.35">
      <c r="P75" t="str">
        <f xml:space="preserve"> "ab BIM 23 - " &amp;P6-10</f>
        <v>ab BIM 23 - 16</v>
      </c>
      <c r="Q75">
        <v>9</v>
      </c>
      <c r="R75">
        <v>2205</v>
      </c>
      <c r="S75">
        <v>0</v>
      </c>
    </row>
    <row r="76" spans="15:19" ht="16.899999999999999" hidden="1" customHeight="1" x14ac:dyDescent="0.35"/>
    <row r="77" spans="15:19" ht="16.899999999999999" hidden="1" customHeight="1" x14ac:dyDescent="0.35">
      <c r="O77" t="s">
        <v>23</v>
      </c>
      <c r="P77" t="str">
        <f>P31</f>
        <v>ab 2025</v>
      </c>
      <c r="Q77">
        <v>1</v>
      </c>
      <c r="R77">
        <v>1050</v>
      </c>
      <c r="S77">
        <v>0</v>
      </c>
    </row>
    <row r="78" spans="15:19" ht="16.899999999999999" hidden="1" customHeight="1" x14ac:dyDescent="0.35">
      <c r="O78" t="s">
        <v>23</v>
      </c>
      <c r="P78" t="str">
        <f>P32</f>
        <v>ab 2024</v>
      </c>
      <c r="Q78">
        <v>2</v>
      </c>
      <c r="R78">
        <v>1410</v>
      </c>
      <c r="S78">
        <v>0</v>
      </c>
    </row>
    <row r="79" spans="15:19" ht="16.899999999999999" hidden="1" customHeight="1" x14ac:dyDescent="0.35">
      <c r="O79" t="s">
        <v>23</v>
      </c>
      <c r="P79" t="str">
        <f>P33</f>
        <v>ab 2023</v>
      </c>
      <c r="Q79">
        <v>3</v>
      </c>
      <c r="R79">
        <v>2035</v>
      </c>
      <c r="S79">
        <v>0</v>
      </c>
    </row>
    <row r="80" spans="15:19" ht="16.899999999999999" hidden="1" customHeight="1" x14ac:dyDescent="0.35"/>
    <row r="81" spans="15:19" ht="16.899999999999999" hidden="1" customHeight="1" x14ac:dyDescent="0.35">
      <c r="O81" t="str">
        <f>O51</f>
        <v>Upgrade EboCAD Plan + Schema 2026 AutoCAD LT vorhanden weitere Lizenz</v>
      </c>
      <c r="P81" t="str">
        <f>P77</f>
        <v>ab 2025</v>
      </c>
      <c r="Q81">
        <v>1</v>
      </c>
      <c r="R81">
        <v>540</v>
      </c>
      <c r="S81">
        <v>0</v>
      </c>
    </row>
    <row r="82" spans="15:19" ht="16.899999999999999" hidden="1" customHeight="1" x14ac:dyDescent="0.35">
      <c r="O82" t="str">
        <f>O51</f>
        <v>Upgrade EboCAD Plan + Schema 2026 AutoCAD LT vorhanden weitere Lizenz</v>
      </c>
      <c r="P82" t="str">
        <f t="shared" ref="P82:P83" si="3">P78</f>
        <v>ab 2024</v>
      </c>
      <c r="Q82">
        <v>2</v>
      </c>
      <c r="R82">
        <v>730</v>
      </c>
      <c r="S82">
        <v>0</v>
      </c>
    </row>
    <row r="83" spans="15:19" ht="16.899999999999999" hidden="1" customHeight="1" x14ac:dyDescent="0.35">
      <c r="O83" t="str">
        <f>O51</f>
        <v>Upgrade EboCAD Plan + Schema 2026 AutoCAD LT vorhanden weitere Lizenz</v>
      </c>
      <c r="P83" t="str">
        <f t="shared" si="3"/>
        <v>ab 2023</v>
      </c>
      <c r="Q83">
        <v>3</v>
      </c>
      <c r="R83">
        <v>995</v>
      </c>
      <c r="S83">
        <v>0</v>
      </c>
    </row>
    <row r="84" spans="15:19" ht="16.899999999999999" hidden="1" customHeight="1" x14ac:dyDescent="0.35"/>
    <row r="85" spans="15:19" ht="16.899999999999999" hidden="1" customHeight="1" x14ac:dyDescent="0.35"/>
    <row r="86" spans="15:19" ht="16.899999999999999" hidden="1" customHeight="1" x14ac:dyDescent="0.35">
      <c r="O86" t="s">
        <v>29</v>
      </c>
      <c r="Q86">
        <v>1</v>
      </c>
      <c r="R86">
        <v>2155</v>
      </c>
      <c r="S86">
        <v>0</v>
      </c>
    </row>
    <row r="87" spans="15:19" ht="16.899999999999999" hidden="1" customHeight="1" x14ac:dyDescent="0.35">
      <c r="O87" t="s">
        <v>30</v>
      </c>
      <c r="Q87">
        <v>2</v>
      </c>
      <c r="R87">
        <v>1870</v>
      </c>
      <c r="S87">
        <v>0</v>
      </c>
    </row>
    <row r="88" spans="15:19" ht="16.899999999999999" hidden="1" customHeight="1" x14ac:dyDescent="0.35">
      <c r="O88" t="s">
        <v>31</v>
      </c>
      <c r="Q88">
        <v>3</v>
      </c>
      <c r="R88">
        <v>975</v>
      </c>
      <c r="S88">
        <v>0</v>
      </c>
    </row>
    <row r="89" spans="15:19" ht="16.899999999999999" hidden="1" customHeight="1" x14ac:dyDescent="0.35"/>
    <row r="90" spans="15:19" ht="16.899999999999999" hidden="1" customHeight="1" x14ac:dyDescent="0.35">
      <c r="O90" t="s">
        <v>26</v>
      </c>
      <c r="Q90">
        <v>1</v>
      </c>
      <c r="R90">
        <v>1120</v>
      </c>
      <c r="S90">
        <v>0</v>
      </c>
    </row>
    <row r="91" spans="15:19" ht="16.899999999999999" hidden="1" customHeight="1" x14ac:dyDescent="0.35">
      <c r="O91" t="s">
        <v>27</v>
      </c>
      <c r="Q91">
        <v>2</v>
      </c>
      <c r="R91">
        <v>960</v>
      </c>
      <c r="S91">
        <v>0</v>
      </c>
    </row>
    <row r="92" spans="15:19" ht="16.899999999999999" hidden="1" customHeight="1" x14ac:dyDescent="0.35">
      <c r="O92" t="s">
        <v>28</v>
      </c>
      <c r="Q92">
        <v>3</v>
      </c>
      <c r="R92">
        <v>510</v>
      </c>
      <c r="S92">
        <v>0</v>
      </c>
    </row>
    <row r="93" spans="15:19" ht="16.899999999999999" hidden="1" customHeight="1" x14ac:dyDescent="0.35"/>
    <row r="94" spans="15:19" ht="16.899999999999999" hidden="1" customHeight="1" x14ac:dyDescent="0.35"/>
    <row r="95" spans="15:19" ht="16.899999999999999" hidden="1" customHeight="1" x14ac:dyDescent="0.35"/>
    <row r="96" spans="15:19" ht="16.899999999999999" hidden="1" customHeight="1" x14ac:dyDescent="0.35"/>
    <row r="97" customFormat="1" ht="16.899999999999999" hidden="1" customHeight="1" x14ac:dyDescent="0.35"/>
    <row r="98" customFormat="1" ht="16.899999999999999" hidden="1" customHeight="1" x14ac:dyDescent="0.35"/>
    <row r="99" customFormat="1" ht="16.899999999999999" hidden="1" customHeight="1" x14ac:dyDescent="0.35"/>
    <row r="100" customFormat="1" ht="16.899999999999999" hidden="1" customHeight="1" x14ac:dyDescent="0.35"/>
    <row r="101" customFormat="1" ht="16.899999999999999" hidden="1" customHeight="1" x14ac:dyDescent="0.35"/>
    <row r="102" customFormat="1" ht="16.899999999999999" hidden="1" customHeight="1" x14ac:dyDescent="0.35"/>
    <row r="103" customFormat="1" ht="16.899999999999999" hidden="1" customHeight="1" x14ac:dyDescent="0.35"/>
    <row r="104" customFormat="1" ht="16.899999999999999" hidden="1" customHeight="1" x14ac:dyDescent="0.35"/>
    <row r="105" customFormat="1" ht="16.899999999999999" hidden="1" customHeight="1" x14ac:dyDescent="0.35"/>
    <row r="106" customFormat="1" ht="16.899999999999999" hidden="1" customHeight="1" x14ac:dyDescent="0.35"/>
    <row r="107" customFormat="1" ht="16.899999999999999" hidden="1" customHeight="1" x14ac:dyDescent="0.35"/>
    <row r="108" customFormat="1" ht="16.899999999999999" hidden="1" customHeight="1" x14ac:dyDescent="0.35"/>
    <row r="109" customFormat="1" ht="16.899999999999999" hidden="1" customHeight="1" x14ac:dyDescent="0.35"/>
    <row r="110" customFormat="1" ht="16.899999999999999" hidden="1" customHeight="1" x14ac:dyDescent="0.35"/>
    <row r="111" customFormat="1" ht="16.899999999999999" hidden="1" customHeight="1" x14ac:dyDescent="0.35"/>
    <row r="112" customFormat="1" ht="16.899999999999999" hidden="1" customHeight="1" x14ac:dyDescent="0.35"/>
    <row r="113" customFormat="1" ht="16.899999999999999" hidden="1" customHeight="1" x14ac:dyDescent="0.35"/>
    <row r="114" customFormat="1" ht="16.899999999999999" hidden="1" customHeight="1" x14ac:dyDescent="0.35"/>
    <row r="115" customFormat="1" ht="16.899999999999999" hidden="1" customHeight="1" x14ac:dyDescent="0.35"/>
    <row r="116" customFormat="1" ht="16.899999999999999" hidden="1" customHeight="1" x14ac:dyDescent="0.35"/>
    <row r="117" customFormat="1" ht="16.899999999999999" hidden="1" customHeight="1" x14ac:dyDescent="0.35"/>
    <row r="118" customFormat="1" ht="16.899999999999999" hidden="1" customHeight="1" x14ac:dyDescent="0.35"/>
    <row r="119" customFormat="1" ht="16.899999999999999" hidden="1" customHeight="1" x14ac:dyDescent="0.35"/>
    <row r="120" customFormat="1" ht="16.899999999999999" hidden="1" customHeight="1" x14ac:dyDescent="0.35"/>
    <row r="121" customFormat="1" ht="16.899999999999999" hidden="1" customHeight="1" x14ac:dyDescent="0.35"/>
    <row r="122" customFormat="1" ht="16.899999999999999" hidden="1" customHeight="1" x14ac:dyDescent="0.35"/>
    <row r="123" customFormat="1" ht="16.899999999999999" hidden="1" customHeight="1" x14ac:dyDescent="0.35"/>
    <row r="124" customFormat="1" ht="16.899999999999999" hidden="1" customHeight="1" x14ac:dyDescent="0.35"/>
    <row r="125" customFormat="1" ht="16.899999999999999" hidden="1" customHeight="1" x14ac:dyDescent="0.35"/>
    <row r="126" customFormat="1" ht="16.899999999999999" hidden="1" customHeight="1" x14ac:dyDescent="0.35"/>
    <row r="127" customFormat="1" ht="16.899999999999999" hidden="1" customHeight="1" x14ac:dyDescent="0.35"/>
    <row r="128" customFormat="1" ht="16.899999999999999" hidden="1" customHeight="1" x14ac:dyDescent="0.35"/>
    <row r="129" customFormat="1" ht="16.899999999999999" hidden="1" customHeight="1" x14ac:dyDescent="0.35"/>
    <row r="130" customFormat="1" ht="16.899999999999999" hidden="1" customHeight="1" x14ac:dyDescent="0.35"/>
    <row r="131" customFormat="1" ht="16.899999999999999" hidden="1" customHeight="1" x14ac:dyDescent="0.35"/>
    <row r="132" customFormat="1" ht="16.899999999999999" hidden="1" customHeight="1" x14ac:dyDescent="0.35"/>
    <row r="133" customFormat="1" ht="16.899999999999999" hidden="1" customHeight="1" x14ac:dyDescent="0.35"/>
    <row r="134" customFormat="1" ht="16.899999999999999" hidden="1" customHeight="1" x14ac:dyDescent="0.35"/>
    <row r="135" customFormat="1" ht="16.899999999999999" hidden="1" customHeight="1" x14ac:dyDescent="0.35"/>
    <row r="136" customFormat="1" ht="16.899999999999999" hidden="1" customHeight="1" x14ac:dyDescent="0.35"/>
    <row r="137" customFormat="1" ht="16.899999999999999" hidden="1" customHeight="1" x14ac:dyDescent="0.35"/>
    <row r="138" customFormat="1" ht="16.899999999999999" hidden="1" customHeight="1" x14ac:dyDescent="0.35"/>
    <row r="139" customFormat="1" ht="16.899999999999999" hidden="1" customHeight="1" x14ac:dyDescent="0.35"/>
    <row r="140" customFormat="1" ht="16.899999999999999" hidden="1" customHeight="1" x14ac:dyDescent="0.35"/>
    <row r="141" customFormat="1" ht="16.899999999999999" hidden="1" customHeight="1" x14ac:dyDescent="0.35"/>
    <row r="142" customFormat="1" ht="16.899999999999999" hidden="1" customHeight="1" x14ac:dyDescent="0.35"/>
    <row r="143" customFormat="1" ht="16.899999999999999" hidden="1" customHeight="1" x14ac:dyDescent="0.35"/>
    <row r="144" customFormat="1" ht="16.899999999999999" hidden="1" customHeight="1" x14ac:dyDescent="0.35"/>
    <row r="145" customFormat="1" ht="16.899999999999999" hidden="1" customHeight="1" x14ac:dyDescent="0.35"/>
    <row r="146" customFormat="1" ht="16.899999999999999" hidden="1" customHeight="1" x14ac:dyDescent="0.35"/>
    <row r="147" customFormat="1" ht="16.899999999999999" hidden="1" customHeight="1" x14ac:dyDescent="0.35"/>
    <row r="148" customFormat="1" ht="16.899999999999999" hidden="1" customHeight="1" x14ac:dyDescent="0.35"/>
    <row r="149" customFormat="1" ht="16.899999999999999" hidden="1" customHeight="1" x14ac:dyDescent="0.35"/>
    <row r="150" customFormat="1" ht="16.899999999999999" hidden="1" customHeight="1" x14ac:dyDescent="0.35"/>
    <row r="151" customFormat="1" ht="16.899999999999999" hidden="1" customHeight="1" x14ac:dyDescent="0.35"/>
    <row r="152" customFormat="1" ht="16.899999999999999" hidden="1" customHeight="1" x14ac:dyDescent="0.35"/>
    <row r="153" customFormat="1" ht="16.899999999999999" hidden="1" customHeight="1" x14ac:dyDescent="0.35"/>
    <row r="154" customFormat="1" ht="16.899999999999999" hidden="1" customHeight="1" x14ac:dyDescent="0.35"/>
    <row r="155" customFormat="1" ht="16.899999999999999" hidden="1" customHeight="1" x14ac:dyDescent="0.35"/>
    <row r="156" customFormat="1" ht="16.899999999999999" hidden="1" customHeight="1" x14ac:dyDescent="0.35"/>
    <row r="157" customFormat="1" ht="16.899999999999999" hidden="1" customHeight="1" x14ac:dyDescent="0.35"/>
    <row r="158" customFormat="1" ht="16.899999999999999" hidden="1" customHeight="1" x14ac:dyDescent="0.35"/>
    <row r="159" customFormat="1" ht="16.899999999999999" hidden="1" customHeight="1" x14ac:dyDescent="0.35"/>
    <row r="160" customFormat="1" ht="16.899999999999999" hidden="1" customHeight="1" x14ac:dyDescent="0.35"/>
    <row r="161" customFormat="1" ht="16.899999999999999" hidden="1" customHeight="1" x14ac:dyDescent="0.35"/>
    <row r="162" customFormat="1" ht="16.899999999999999" hidden="1" customHeight="1" x14ac:dyDescent="0.35"/>
    <row r="163" customFormat="1" ht="16.899999999999999" hidden="1" customHeight="1" x14ac:dyDescent="0.35"/>
    <row r="164" customFormat="1" ht="16.899999999999999" hidden="1" customHeight="1" x14ac:dyDescent="0.35"/>
    <row r="165" customFormat="1" ht="16.899999999999999" hidden="1" customHeight="1" x14ac:dyDescent="0.35"/>
    <row r="166" customFormat="1" ht="16.899999999999999" hidden="1" customHeight="1" x14ac:dyDescent="0.35"/>
    <row r="167" customFormat="1" ht="16.899999999999999" hidden="1" customHeight="1" x14ac:dyDescent="0.35"/>
    <row r="168" customFormat="1" ht="16.899999999999999" hidden="1" customHeight="1" x14ac:dyDescent="0.35"/>
    <row r="169" customFormat="1" ht="16.899999999999999" hidden="1" customHeight="1" x14ac:dyDescent="0.35"/>
    <row r="170" customFormat="1" ht="16.899999999999999" hidden="1" customHeight="1" x14ac:dyDescent="0.35"/>
    <row r="171" customFormat="1" ht="16.899999999999999" hidden="1" customHeight="1" x14ac:dyDescent="0.35"/>
    <row r="172" customFormat="1" ht="16.899999999999999" hidden="1" customHeight="1" x14ac:dyDescent="0.35"/>
    <row r="173" customFormat="1" ht="16.899999999999999" hidden="1" customHeight="1" x14ac:dyDescent="0.35"/>
    <row r="174" customFormat="1" ht="16.899999999999999" hidden="1" customHeight="1" x14ac:dyDescent="0.35"/>
    <row r="175" customFormat="1" ht="16.899999999999999" hidden="1" customHeight="1" x14ac:dyDescent="0.35"/>
    <row r="176" customFormat="1" ht="16.899999999999999" hidden="1" customHeight="1" x14ac:dyDescent="0.35"/>
    <row r="177" customFormat="1" ht="16.899999999999999" hidden="1" customHeight="1" x14ac:dyDescent="0.35"/>
    <row r="178" customFormat="1" ht="16.899999999999999" hidden="1" customHeight="1" x14ac:dyDescent="0.35"/>
    <row r="179" customFormat="1" ht="16.899999999999999" hidden="1" customHeight="1" x14ac:dyDescent="0.35"/>
    <row r="180" customFormat="1" ht="16.899999999999999" hidden="1" customHeight="1" x14ac:dyDescent="0.35"/>
    <row r="181" customFormat="1" ht="16.899999999999999" hidden="1" customHeight="1" x14ac:dyDescent="0.35"/>
    <row r="182" customFormat="1" ht="16.899999999999999" hidden="1" customHeight="1" x14ac:dyDescent="0.35"/>
    <row r="183" customFormat="1" ht="16.899999999999999" hidden="1" customHeight="1" x14ac:dyDescent="0.35"/>
    <row r="184" customFormat="1" ht="16.899999999999999" hidden="1" customHeight="1" x14ac:dyDescent="0.35"/>
    <row r="185" customFormat="1" ht="16.899999999999999" hidden="1" customHeight="1" x14ac:dyDescent="0.35"/>
    <row r="186" customFormat="1" ht="16.899999999999999" hidden="1" customHeight="1" x14ac:dyDescent="0.35"/>
    <row r="187" customFormat="1" ht="16.899999999999999" hidden="1" customHeight="1" x14ac:dyDescent="0.35"/>
    <row r="188" customFormat="1" ht="16.899999999999999" hidden="1" customHeight="1" x14ac:dyDescent="0.35"/>
    <row r="189" customFormat="1" ht="16.899999999999999" hidden="1" customHeight="1" x14ac:dyDescent="0.35"/>
    <row r="190" customFormat="1" ht="16.899999999999999" hidden="1" customHeight="1" x14ac:dyDescent="0.35"/>
    <row r="191" customFormat="1" ht="16.899999999999999" hidden="1" customHeight="1" x14ac:dyDescent="0.35"/>
    <row r="192" customFormat="1" ht="16.899999999999999" hidden="1" customHeight="1" x14ac:dyDescent="0.35"/>
    <row r="193" customFormat="1" ht="16.899999999999999" hidden="1" customHeight="1" x14ac:dyDescent="0.35"/>
    <row r="194" customFormat="1" ht="16.899999999999999" hidden="1" customHeight="1" x14ac:dyDescent="0.35"/>
    <row r="195" customFormat="1" ht="16.899999999999999" hidden="1" customHeight="1" x14ac:dyDescent="0.35"/>
    <row r="196" customFormat="1" ht="16.899999999999999" hidden="1" customHeight="1" x14ac:dyDescent="0.35"/>
    <row r="197" customFormat="1" ht="16.899999999999999" hidden="1" customHeight="1" x14ac:dyDescent="0.35"/>
    <row r="198" customFormat="1" ht="16.899999999999999" hidden="1" customHeight="1" x14ac:dyDescent="0.35"/>
    <row r="199" customFormat="1" ht="16.899999999999999" hidden="1" customHeight="1" x14ac:dyDescent="0.35"/>
    <row r="200" customFormat="1" ht="16.899999999999999" hidden="1" customHeight="1" x14ac:dyDescent="0.35"/>
    <row r="201" customFormat="1" ht="16.899999999999999" hidden="1" customHeight="1" x14ac:dyDescent="0.35"/>
    <row r="202" customFormat="1" ht="16.899999999999999" hidden="1" customHeight="1" x14ac:dyDescent="0.35"/>
    <row r="203" customFormat="1" ht="16.899999999999999" hidden="1" customHeight="1" x14ac:dyDescent="0.35"/>
    <row r="204" customFormat="1" ht="16.899999999999999" hidden="1" customHeight="1" x14ac:dyDescent="0.35"/>
    <row r="205" customFormat="1" ht="16.899999999999999" hidden="1" customHeight="1" x14ac:dyDescent="0.35"/>
    <row r="206" customFormat="1" ht="16.899999999999999" hidden="1" customHeight="1" x14ac:dyDescent="0.35"/>
    <row r="207" customFormat="1" ht="16.899999999999999" hidden="1" customHeight="1" x14ac:dyDescent="0.35"/>
    <row r="208" customFormat="1" ht="16.899999999999999" hidden="1" customHeight="1" x14ac:dyDescent="0.35"/>
    <row r="209" customFormat="1" ht="16.899999999999999" hidden="1" customHeight="1" x14ac:dyDescent="0.35"/>
    <row r="210" customFormat="1" ht="16.899999999999999" hidden="1" customHeight="1" x14ac:dyDescent="0.35"/>
    <row r="211" customFormat="1" ht="16.899999999999999" hidden="1" customHeight="1" x14ac:dyDescent="0.35"/>
    <row r="212" customFormat="1" ht="16.899999999999999" hidden="1" customHeight="1" x14ac:dyDescent="0.35"/>
    <row r="213" customFormat="1" ht="16.899999999999999" hidden="1" customHeight="1" x14ac:dyDescent="0.35"/>
    <row r="214" customFormat="1" ht="16.899999999999999" hidden="1" customHeight="1" x14ac:dyDescent="0.35"/>
    <row r="215" customFormat="1" ht="16.899999999999999" hidden="1" customHeight="1" x14ac:dyDescent="0.35"/>
    <row r="216" customFormat="1" ht="16.899999999999999" hidden="1" customHeight="1" x14ac:dyDescent="0.35"/>
    <row r="217" customFormat="1" ht="16.899999999999999" hidden="1" customHeight="1" x14ac:dyDescent="0.35"/>
    <row r="218" customFormat="1" ht="16.899999999999999" hidden="1" customHeight="1" x14ac:dyDescent="0.35"/>
    <row r="219" customFormat="1" ht="16.899999999999999" hidden="1" customHeight="1" x14ac:dyDescent="0.35"/>
    <row r="220" customFormat="1" ht="16.899999999999999" hidden="1" customHeight="1" x14ac:dyDescent="0.35"/>
    <row r="221" customFormat="1" ht="16.899999999999999" hidden="1" customHeight="1" x14ac:dyDescent="0.35"/>
    <row r="222" customFormat="1" ht="16.899999999999999" hidden="1" customHeight="1" x14ac:dyDescent="0.35"/>
    <row r="223" customFormat="1" ht="16.899999999999999" hidden="1" customHeight="1" x14ac:dyDescent="0.35"/>
    <row r="224" customFormat="1" ht="16.899999999999999" hidden="1" customHeight="1" x14ac:dyDescent="0.35"/>
    <row r="225" customFormat="1" ht="16.899999999999999" hidden="1" customHeight="1" x14ac:dyDescent="0.35"/>
    <row r="226" customFormat="1" ht="16.899999999999999" hidden="1" customHeight="1" x14ac:dyDescent="0.35"/>
    <row r="227" customFormat="1" ht="16.899999999999999" hidden="1" customHeight="1" x14ac:dyDescent="0.35"/>
    <row r="228" customFormat="1" ht="16.899999999999999" hidden="1" customHeight="1" x14ac:dyDescent="0.35"/>
    <row r="229" customFormat="1" ht="16.899999999999999" hidden="1" customHeight="1" x14ac:dyDescent="0.35"/>
    <row r="230" customFormat="1" ht="16.899999999999999" hidden="1" customHeight="1" x14ac:dyDescent="0.35"/>
    <row r="231" customFormat="1" ht="16.899999999999999" hidden="1" customHeight="1" x14ac:dyDescent="0.35"/>
    <row r="232" customFormat="1" ht="16.899999999999999" hidden="1" customHeight="1" x14ac:dyDescent="0.35"/>
    <row r="233" customFormat="1" ht="16.899999999999999" hidden="1" customHeight="1" x14ac:dyDescent="0.35"/>
    <row r="234" customFormat="1" ht="16.899999999999999" hidden="1" customHeight="1" x14ac:dyDescent="0.35"/>
    <row r="235" customFormat="1" ht="16.899999999999999" hidden="1" customHeight="1" x14ac:dyDescent="0.35"/>
    <row r="236" customFormat="1" ht="16.899999999999999" hidden="1" customHeight="1" x14ac:dyDescent="0.35"/>
    <row r="237" customFormat="1" ht="16.899999999999999" hidden="1" customHeight="1" x14ac:dyDescent="0.35"/>
    <row r="238" customFormat="1" ht="16.899999999999999" hidden="1" customHeight="1" x14ac:dyDescent="0.35"/>
  </sheetData>
  <sheetProtection algorithmName="SHA-512" hashValue="IhcP61tcyn+0lMNTmyaXcnAAtFEjzp/onWQPAiMungNpQEKLndj/cT2nlQLX9nH6irfD1+eS564OQUGKe3+g+Q==" saltValue="hMG0fYwclNiwK/5gpNf4yw==" spinCount="100000" sheet="1" selectLockedCells="1"/>
  <mergeCells count="10">
    <mergeCell ref="G44:H44"/>
    <mergeCell ref="G40:H40"/>
    <mergeCell ref="G42:H42"/>
    <mergeCell ref="A1:I1"/>
    <mergeCell ref="B39:D39"/>
    <mergeCell ref="B40:D40"/>
    <mergeCell ref="B41:D41"/>
    <mergeCell ref="B42:D42"/>
    <mergeCell ref="B43:D43"/>
    <mergeCell ref="B44:D44"/>
  </mergeCells>
  <pageMargins left="0.39370078740157483" right="0.39370078740157483" top="0.78740157480314965" bottom="0.39370078740157483" header="0.31496062992125984" footer="0.31496062992125984"/>
  <pageSetup paperSize="9" scale="88" orientation="portrait" r:id="rId1"/>
  <headerFooter>
    <oddHeader>&amp;L&amp;G</oddHeader>
  </headerFooter>
  <colBreaks count="1" manualBreakCount="1">
    <brk id="9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locked="0" defaultSize="0" autoLine="0" autoPict="0" altText="">
                <anchor moveWithCells="1">
                  <from>
                    <xdr:col>4</xdr:col>
                    <xdr:colOff>0</xdr:colOff>
                    <xdr:row>6</xdr:row>
                    <xdr:rowOff>6350</xdr:rowOff>
                  </from>
                  <to>
                    <xdr:col>5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locked="0" defaultSize="0" autoLine="0" autoPict="0">
                <anchor moveWithCells="1">
                  <from>
                    <xdr:col>0</xdr:col>
                    <xdr:colOff>0</xdr:colOff>
                    <xdr:row>8</xdr:row>
                    <xdr:rowOff>12700</xdr:rowOff>
                  </from>
                  <to>
                    <xdr:col>2</xdr:col>
                    <xdr:colOff>31750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locked="0" defaultSize="0" autoLine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4</xdr:col>
                    <xdr:colOff>400050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Drop Down 9">
              <controlPr locked="0" defaultSize="0" autoLine="0" autoPict="0">
                <anchor moveWithCells="1">
                  <from>
                    <xdr:col>0</xdr:col>
                    <xdr:colOff>0</xdr:colOff>
                    <xdr:row>16</xdr:row>
                    <xdr:rowOff>6350</xdr:rowOff>
                  </from>
                  <to>
                    <xdr:col>2</xdr:col>
                    <xdr:colOff>31750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Drop Down 10">
              <controlPr locked="0" defaultSize="0" autoLine="0" autoPict="0">
                <anchor moveWithCells="1">
                  <from>
                    <xdr:col>0</xdr:col>
                    <xdr:colOff>0</xdr:colOff>
                    <xdr:row>17</xdr:row>
                    <xdr:rowOff>209550</xdr:rowOff>
                  </from>
                  <to>
                    <xdr:col>2</xdr:col>
                    <xdr:colOff>31750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Drop Down 11">
              <controlPr locked="0" defaultSize="0" autoLine="0" autoPict="0">
                <anchor moveWithCells="1">
                  <from>
                    <xdr:col>2</xdr:col>
                    <xdr:colOff>0</xdr:colOff>
                    <xdr:row>15</xdr:row>
                    <xdr:rowOff>209550</xdr:rowOff>
                  </from>
                  <to>
                    <xdr:col>2</xdr:col>
                    <xdr:colOff>1035050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Drop Down 12">
              <controlPr locked="0" defaultSize="0" autoLine="0" autoPict="0">
                <anchor moveWithCells="1">
                  <from>
                    <xdr:col>1</xdr:col>
                    <xdr:colOff>2654300</xdr:colOff>
                    <xdr:row>18</xdr:row>
                    <xdr:rowOff>0</xdr:rowOff>
                  </from>
                  <to>
                    <xdr:col>3</xdr:col>
                    <xdr:colOff>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Drop Down 13">
              <controlPr locked="0" defaultSize="0" autoLine="0" autoPict="0">
                <anchor moveWithCells="1">
                  <from>
                    <xdr:col>4</xdr:col>
                    <xdr:colOff>6350</xdr:colOff>
                    <xdr:row>16</xdr:row>
                    <xdr:rowOff>0</xdr:rowOff>
                  </from>
                  <to>
                    <xdr:col>5</xdr:col>
                    <xdr:colOff>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Drop Down 14">
              <controlPr locked="0" defaultSize="0" autoLine="0" autoPict="0">
                <anchor moveWithCells="1">
                  <from>
                    <xdr:col>4</xdr:col>
                    <xdr:colOff>6350</xdr:colOff>
                    <xdr:row>18</xdr:row>
                    <xdr:rowOff>6350</xdr:rowOff>
                  </from>
                  <to>
                    <xdr:col>5</xdr:col>
                    <xdr:colOff>6350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Drop Down 15">
              <controlPr locked="0" defaultSize="0" autoLine="0" autoPict="0">
                <anchor moveWithCells="1">
                  <from>
                    <xdr:col>2</xdr:col>
                    <xdr:colOff>0</xdr:colOff>
                    <xdr:row>10</xdr:row>
                    <xdr:rowOff>0</xdr:rowOff>
                  </from>
                  <to>
                    <xdr:col>3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Drop Down 16">
              <controlPr locked="0" defaultSize="0" autoLine="0" autoPict="0">
                <anchor moveWithCells="1">
                  <from>
                    <xdr:col>4</xdr:col>
                    <xdr:colOff>6350</xdr:colOff>
                    <xdr:row>10</xdr:row>
                    <xdr:rowOff>0</xdr:rowOff>
                  </from>
                  <to>
                    <xdr:col>5</xdr:col>
                    <xdr:colOff>6350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Drop Down 18">
              <controlPr locked="0" defaultSize="0" autoLine="0" autoPict="0">
                <anchor moveWithCells="1">
                  <from>
                    <xdr:col>2</xdr:col>
                    <xdr:colOff>0</xdr:colOff>
                    <xdr:row>20</xdr:row>
                    <xdr:rowOff>6350</xdr:rowOff>
                  </from>
                  <to>
                    <xdr:col>2</xdr:col>
                    <xdr:colOff>1022350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Drop Down 19">
              <controlPr locked="0" defaultSize="0" autoLine="0" autoPict="0">
                <anchor mov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5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Drop Down 20">
              <controlPr locked="0" defaultSize="0" autoLine="0" autoPict="0">
                <anchor moveWithCells="1">
                  <from>
                    <xdr:col>2</xdr:col>
                    <xdr:colOff>0</xdr:colOff>
                    <xdr:row>31</xdr:row>
                    <xdr:rowOff>209550</xdr:rowOff>
                  </from>
                  <to>
                    <xdr:col>2</xdr:col>
                    <xdr:colOff>1028700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Drop Down 21">
              <controlPr locked="0" defaultSize="0" autoLine="0" autoPict="0">
                <anchor moveWithCells="1">
                  <from>
                    <xdr:col>4</xdr:col>
                    <xdr:colOff>12700</xdr:colOff>
                    <xdr:row>32</xdr:row>
                    <xdr:rowOff>0</xdr:rowOff>
                  </from>
                  <to>
                    <xdr:col>4</xdr:col>
                    <xdr:colOff>400050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Drop Down 23">
              <controlPr locked="0" defaultSize="0" autoLine="0" autoPict="0">
                <anchor moveWithCells="1">
                  <from>
                    <xdr:col>2</xdr:col>
                    <xdr:colOff>6350</xdr:colOff>
                    <xdr:row>33</xdr:row>
                    <xdr:rowOff>209550</xdr:rowOff>
                  </from>
                  <to>
                    <xdr:col>2</xdr:col>
                    <xdr:colOff>1028700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Drop Down 24">
              <controlPr locked="0" defaultSize="0" autoLine="0" autoPict="0">
                <anchor moveWithCells="1">
                  <from>
                    <xdr:col>4</xdr:col>
                    <xdr:colOff>0</xdr:colOff>
                    <xdr:row>33</xdr:row>
                    <xdr:rowOff>209550</xdr:rowOff>
                  </from>
                  <to>
                    <xdr:col>4</xdr:col>
                    <xdr:colOff>400050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Drop Down 25">
              <controlPr locked="0" defaultSize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2</xdr:col>
                    <xdr:colOff>25400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3" name="Drop Down 26">
              <controlPr locked="0" defaultSize="0" autoLine="0" autoPict="0">
                <anchor moveWithCells="1">
                  <from>
                    <xdr:col>2</xdr:col>
                    <xdr:colOff>0</xdr:colOff>
                    <xdr:row>11</xdr:row>
                    <xdr:rowOff>209550</xdr:rowOff>
                  </from>
                  <to>
                    <xdr:col>2</xdr:col>
                    <xdr:colOff>1041400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4" name="Drop Down 27">
              <controlPr locked="0" defaultSize="0" autoLine="0" autoPict="0">
                <anchor moveWithCells="1">
                  <from>
                    <xdr:col>3</xdr:col>
                    <xdr:colOff>152400</xdr:colOff>
                    <xdr:row>11</xdr:row>
                    <xdr:rowOff>209550</xdr:rowOff>
                  </from>
                  <to>
                    <xdr:col>5</xdr:col>
                    <xdr:colOff>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5" name="Drop Down 28">
              <controlPr locked="0" defaultSize="0" autoLine="0" autoPict="0">
                <anchor moveWithCells="1">
                  <from>
                    <xdr:col>0</xdr:col>
                    <xdr:colOff>6350</xdr:colOff>
                    <xdr:row>25</xdr:row>
                    <xdr:rowOff>6350</xdr:rowOff>
                  </from>
                  <to>
                    <xdr:col>2</xdr:col>
                    <xdr:colOff>25400</xdr:colOff>
                    <xdr:row>26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6" name="Drop Down 29">
              <controlPr locked="0" defaultSize="0" autoLine="0" autoPict="0">
                <anchor moveWithCells="1">
                  <from>
                    <xdr:col>0</xdr:col>
                    <xdr:colOff>12700</xdr:colOff>
                    <xdr:row>27</xdr:row>
                    <xdr:rowOff>0</xdr:rowOff>
                  </from>
                  <to>
                    <xdr:col>2</xdr:col>
                    <xdr:colOff>25400</xdr:colOff>
                    <xdr:row>28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7" name="Drop Down 30">
              <controlPr locked="0" defaultSize="0" autoLine="0" autoPict="0">
                <anchor moveWithCells="1">
                  <from>
                    <xdr:col>4</xdr:col>
                    <xdr:colOff>6350</xdr:colOff>
                    <xdr:row>24</xdr:row>
                    <xdr:rowOff>209550</xdr:rowOff>
                  </from>
                  <to>
                    <xdr:col>5</xdr:col>
                    <xdr:colOff>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8" name="Drop Down 31">
              <controlPr locked="0" defaultSize="0" autoLine="0" autoPict="0">
                <anchor moveWithCells="1">
                  <from>
                    <xdr:col>4</xdr:col>
                    <xdr:colOff>0</xdr:colOff>
                    <xdr:row>26</xdr:row>
                    <xdr:rowOff>209550</xdr:rowOff>
                  </from>
                  <to>
                    <xdr:col>5</xdr:col>
                    <xdr:colOff>0</xdr:colOff>
                    <xdr:row>27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Zueger</dc:creator>
  <cp:lastModifiedBy>Martin Zueger</cp:lastModifiedBy>
  <cp:lastPrinted>2025-11-24T08:14:47Z</cp:lastPrinted>
  <dcterms:created xsi:type="dcterms:W3CDTF">2025-11-21T11:09:13Z</dcterms:created>
  <dcterms:modified xsi:type="dcterms:W3CDTF">2026-06-02T08:08:39Z</dcterms:modified>
</cp:coreProperties>
</file>